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6230" windowWidth="14810" windowHeight="1900" firstSheet="1" activeTab="1"/>
  </bookViews>
  <sheets>
    <sheet name="Foglio1" sheetId="1" r:id="rId1"/>
    <sheet name="Pubblic AVCP I Trim." sheetId="5" r:id="rId2"/>
    <sheet name="Foglio2" sheetId="2" r:id="rId3"/>
    <sheet name="Foglio3" sheetId="3" r:id="rId4"/>
  </sheets>
  <definedNames>
    <definedName name="_xlnm._FilterDatabase" localSheetId="1" hidden="1">'Pubblic AVCP I Trim.'!$I$2:$I$19</definedName>
    <definedName name="_xlnm.Print_Area" localSheetId="1">'Pubblic AVCP I Trim.'!$A$1:$J$19</definedName>
  </definedNames>
  <calcPr calcId="162913"/>
</workbook>
</file>

<file path=xl/calcChain.xml><?xml version="1.0" encoding="utf-8"?>
<calcChain xmlns="http://schemas.openxmlformats.org/spreadsheetml/2006/main">
  <c r="J10" i="5" l="1"/>
  <c r="A79" i="5" l="1"/>
  <c r="A77" i="5"/>
  <c r="A78" i="5" s="1"/>
  <c r="A74" i="5"/>
  <c r="A70" i="5"/>
  <c r="A71" i="5" s="1"/>
  <c r="A66" i="5"/>
  <c r="A67" i="5" s="1"/>
  <c r="A61" i="5"/>
  <c r="A62" i="5" s="1"/>
  <c r="A58" i="5"/>
  <c r="A54" i="5"/>
  <c r="A55" i="5" s="1"/>
  <c r="A56" i="5" s="1"/>
  <c r="A47" i="5"/>
  <c r="A48" i="5" s="1"/>
  <c r="A49" i="5" s="1"/>
  <c r="A50" i="5" s="1"/>
  <c r="A41" i="5"/>
  <c r="A42" i="5" s="1"/>
  <c r="A43" i="5" s="1"/>
  <c r="A39" i="5"/>
  <c r="A35" i="5"/>
  <c r="A32" i="5"/>
  <c r="A33" i="5" s="1"/>
  <c r="A28" i="5"/>
  <c r="A29" i="5" s="1"/>
  <c r="A30" i="5" s="1"/>
  <c r="A26" i="5"/>
  <c r="A23" i="5"/>
  <c r="A20" i="5"/>
  <c r="A21" i="5" s="1"/>
  <c r="B20" i="5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F193" i="1" l="1"/>
  <c r="F192" i="1"/>
  <c r="F197" i="1"/>
  <c r="F198" i="1"/>
  <c r="F191" i="1" l="1"/>
  <c r="F180" i="1" l="1"/>
  <c r="F172" i="1" l="1"/>
  <c r="F141" i="1" l="1"/>
  <c r="F129" i="1" l="1"/>
  <c r="F130" i="1" l="1"/>
  <c r="F64" i="1" l="1"/>
  <c r="F34" i="1" l="1"/>
  <c r="F38" i="1" l="1"/>
  <c r="F36" i="1" l="1"/>
  <c r="F37" i="1" l="1"/>
  <c r="F33" i="1" l="1"/>
  <c r="F9" i="1" l="1"/>
  <c r="F23" i="1" l="1"/>
  <c r="F25" i="1"/>
  <c r="A3" i="1" l="1"/>
  <c r="A4" i="1" s="1"/>
  <c r="A5" i="1" s="1"/>
  <c r="A6" i="1" s="1"/>
  <c r="A7" i="1" s="1"/>
  <c r="A8" i="1" s="1"/>
  <c r="A9" i="1" s="1"/>
  <c r="A10" i="1" s="1"/>
  <c r="A11" i="1" l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l="1"/>
  <c r="A186" i="1" s="1"/>
  <c r="A187" i="1" s="1"/>
  <c r="A188" i="1" s="1"/>
  <c r="A189" i="1" s="1"/>
  <c r="A190" i="1" s="1"/>
  <c r="A191" i="1" s="1"/>
  <c r="A192" i="1" s="1"/>
  <c r="A193" i="1" s="1"/>
  <c r="A194" i="1" s="1"/>
  <c r="A196" i="1" s="1"/>
  <c r="A195" i="1" s="1"/>
  <c r="A200" i="1" s="1"/>
  <c r="A197" i="1" s="1"/>
  <c r="A198" i="1" s="1"/>
  <c r="A199" i="1" s="1"/>
  <c r="A201" i="1" l="1"/>
  <c r="A202" i="1" s="1"/>
  <c r="A203" i="1" s="1"/>
  <c r="A204" i="1" s="1"/>
  <c r="A205" i="1" s="1"/>
  <c r="A206" i="1" s="1"/>
</calcChain>
</file>

<file path=xl/sharedStrings.xml><?xml version="1.0" encoding="utf-8"?>
<sst xmlns="http://schemas.openxmlformats.org/spreadsheetml/2006/main" count="1027" uniqueCount="537">
  <si>
    <t>CIG</t>
  </si>
  <si>
    <t>CATEGORIA</t>
  </si>
  <si>
    <t>OGGETTO  DEL LOTTO IDENTIFICATO DAL CIG</t>
  </si>
  <si>
    <t>PROCEDURA DI SCELTA CONTRAENTE</t>
  </si>
  <si>
    <t>DATA INIZIO</t>
  </si>
  <si>
    <t>IMPORTO AGGIUDICAZIONE</t>
  </si>
  <si>
    <t>NUM.</t>
  </si>
  <si>
    <t>Z0D0D325CE (Simoncelli)</t>
  </si>
  <si>
    <t>Liquidazione fattura emessa dalla Ditta Spoleto pneumatici per smontaggio e rimontaggio pneumatici invernali periodo Ott. Dic. 2013 Area Foligno</t>
  </si>
  <si>
    <t>07.01.2014</t>
  </si>
  <si>
    <t>ZD80D3259D (Simoncelli)</t>
  </si>
  <si>
    <t>Liquidazione fattura emessa dalla Ditta Persichini Gomme per smontaggio e rimontaggio pneumatici invernali periodo Nov. Dic. 2013 Area Foligno</t>
  </si>
  <si>
    <t>ZBE0D32578 (Simoncelli)</t>
  </si>
  <si>
    <t>ZA40D32553 (Simoncelli)</t>
  </si>
  <si>
    <t>Liquidazione fattura Emessa dalla Ditta Fares per manutenzione automezzi periodo Ottobre 2013 Area Foligno</t>
  </si>
  <si>
    <t>5545651FF6  CIG DERIVATO</t>
  </si>
  <si>
    <t>Contratto affidamento gestione e liquidazione sinistri Azienda Assigesco S.p.A. Contratto triennale a decorrere dall'01/01/2014</t>
  </si>
  <si>
    <t>08.01.2014</t>
  </si>
  <si>
    <t>Z1C0D37A3F</t>
  </si>
  <si>
    <t>Canone locazione Telepass novembre 2013 e Pedaggi Autostradali 17.11.13-15.12.13</t>
  </si>
  <si>
    <t>AFFIDAMENTO IN ECONOMIA - AFFIDAMENTO DIRETTO</t>
  </si>
  <si>
    <t>SERVIZI</t>
  </si>
  <si>
    <t>LAVORI</t>
  </si>
  <si>
    <t>Affidamento diretto in adesione ad accordo quadro/convenzione</t>
  </si>
  <si>
    <t>FORNITURA DI SERVIZI</t>
  </si>
  <si>
    <t>ZAE0D51241</t>
  </si>
  <si>
    <t>Liquidazione fattura per trasporto di mezzi aziendali da parte della Ditta Persico Gianni di Terni - richiesta preventivo 12/12/2013</t>
  </si>
  <si>
    <t>14.01.2014</t>
  </si>
  <si>
    <t>ZCD0D512C4</t>
  </si>
  <si>
    <t>Z860D51B15</t>
  </si>
  <si>
    <t>Liquidazione fattura emessa dalla ditta Punto Blu Autolavaggio di Terni per lavaggio e disinfestazione sull’auto aziendale dell' AUSL Umbria 2 - periodo Dicembre 2013</t>
  </si>
  <si>
    <t>15.01.2014</t>
  </si>
  <si>
    <t>Z3C0D51BBA</t>
  </si>
  <si>
    <t>Liquidazione fattura emessa dalla Ditta F.lli Gili s.n.c. di Narni Scalo (Tr) per interventi di manutenzioni su auto aziendale dell' AUSL Umbria 2 - periodo Dicembre 2013</t>
  </si>
  <si>
    <t>Z560D51CDA</t>
  </si>
  <si>
    <t>Liquidazione fattura emessa dalla Ditta Bacci Motors s.r.l. di Chiusi per interventi di manutenzioni su auto aziendali dell' AUSL Umbria 2 - periodo Dicembre 2013</t>
  </si>
  <si>
    <t>Z8C0D51DAE</t>
  </si>
  <si>
    <t>Liquidazione fattura emessa dalla Officina Meccanica Schippa Benito per interventi di manutenzioni su auto aziendali dell' AUSL Umbria 2 - periodo Dicembre 2013</t>
  </si>
  <si>
    <t>ZC30D520BD</t>
  </si>
  <si>
    <t>Liquidazione fattura emessa dalla Ditta F.lli Fares di Norcia per interventi di manutenzioni su auto aziendali dell' AUSL Umbria 2 - periodo Dicembre 2013</t>
  </si>
  <si>
    <t>Z0C0D52266</t>
  </si>
  <si>
    <t>FORNITURE</t>
  </si>
  <si>
    <t>ZA90D52389</t>
  </si>
  <si>
    <t>Liquidazione fattura emessa dall'Officina Luca Gomme s.r.l. di Terni per interventi effettuati in emergenza su mezzi aziendali dell' AUSL Umbria 2 - periodo Dicembre 2013</t>
  </si>
  <si>
    <t>Imponibile fatture arrivate</t>
  </si>
  <si>
    <t>Z7F0D69E71</t>
  </si>
  <si>
    <t>Servizio di Pick-Up AUSL Umbria 2 Anno 2014 - Poste Italiane</t>
  </si>
  <si>
    <t>21.01.2014</t>
  </si>
  <si>
    <t>ZB00DB687D</t>
  </si>
  <si>
    <t>Liquidazione fatture relativa a lavori di manutenzione e riparazione automezzi aziendali Ausl Umbria 2 - Ditta Autocarrozzeria 85 di Foligno</t>
  </si>
  <si>
    <t>06.02.2014</t>
  </si>
  <si>
    <t>Z680DB66BB</t>
  </si>
  <si>
    <t>Liquidazione fatture periodo Gennaio-Febbraio 2014 relative a lavori di manutenzione e riparazione automezzi aziendali Ausl Umbria 2 - Carrozzeria Casciola s.r.l. di Foligno</t>
  </si>
  <si>
    <t>Z010DB666C</t>
  </si>
  <si>
    <t>Liquidazione fatture periodo Gennaio-Febbraio 2014 relative a lavori di manutenzione e riparazione automezzi aziendali Ausl Umbria 2 - Ditta Fares di Norcia</t>
  </si>
  <si>
    <t>Z770DB65DF</t>
  </si>
  <si>
    <t>Liquidazione fatture periodo Gennaio-Febbraio 2014 relative a lavori di AUTOLAVAGGIO automezzi aziendali Ausl Umbria 2 - Risto-Petroli s.r.l.</t>
  </si>
  <si>
    <t>Z7E0DB5EEF</t>
  </si>
  <si>
    <t>Liquidazione fatture periodo Gennaio-Febbraio 2014 relative a lavori di manutenzione e riparazione automezzi aziendali Ausl Umbria 2 - Officina O.M.AR.</t>
  </si>
  <si>
    <t>Z7D0DB5DAF</t>
  </si>
  <si>
    <t>Liquidazione fatture periodo Gennaio-Febbraio 2014 relative a lavori di manutenzione e riparazione automezzi aziendali Ausl Umbria 2 - Ditta Bacci Motors s.r.l.</t>
  </si>
  <si>
    <t>ZF70DB5D3B</t>
  </si>
  <si>
    <t>Liquidazione fatture periodo Gennaio-Febbraio 2014 relative a lavori di manutenzione e riparazione automezzi aziendali Ausl Umbria 2 - Officina Schippa</t>
  </si>
  <si>
    <t>Z6F0DB5CDA</t>
  </si>
  <si>
    <t>Liquidazione fatture periodo Gennaio-Febbraio 2014 relative a lavori di manutenzione e riparazione automezzi aziendali Ausl Umbria 2 - Autocarrozzeria Evangelisti di Terni</t>
  </si>
  <si>
    <t>Z740DBCCFE</t>
  </si>
  <si>
    <t>07.02.2014</t>
  </si>
  <si>
    <t>Z810DBDF34</t>
  </si>
  <si>
    <t>Spese di spedizione mese di Febbraio 2014 - Reintegro affrancatrice in dotazione presso Ufficio Protocollo di Terni - Poste Italiane</t>
  </si>
  <si>
    <t>ZA00DC817E</t>
  </si>
  <si>
    <t>Rimborso in franchigia allo Studio Marketform srl sulla Polizza 1573135 sinistro Flauto</t>
  </si>
  <si>
    <t>ZBB0DC80ED</t>
  </si>
  <si>
    <t>Rimborso in franchigia allo Studio Marketform srl sulla Polizza 1573135 sinistri Di Agostino Luigia</t>
  </si>
  <si>
    <t>PROCEDURA NEGOZIATA SENZA PREVIA PUBBLICAZIONE DEL BANDO</t>
  </si>
  <si>
    <t>ZED0DCA9DB</t>
  </si>
  <si>
    <t>Liquidazione fatture periodo Gennaio-Febbraio 2014 relative a lavori di manutenzione e riparazione automezzi aziendali Ausl Umbria 2 - Officina Luca Gomme.</t>
  </si>
  <si>
    <t>Z850DCA947</t>
  </si>
  <si>
    <t>Liquidazione fatture periodo Gennaio-Febbraio 2014 relative a lavori di manutenzione e riparazione automezzi aziendali Ausl Umbria 2 - Officina Ternana Soccorso</t>
  </si>
  <si>
    <t>Spese di spedizione mese di Febbraio 2014 - Reintegro affrancatrice in dotazione presso Ufficio Protocollo di Foligno e di Spoleto</t>
  </si>
  <si>
    <t>ZD90DF7035</t>
  </si>
  <si>
    <t>Servizio di Telepass Dicembre 2013 e Pedaggi autostradali 13/12/2013-16/01/2013</t>
  </si>
  <si>
    <t>ZA10DF73BE</t>
  </si>
  <si>
    <t>Servizio di Telegrammi mese di Novembre 2013 - Poste Italiane</t>
  </si>
  <si>
    <t>Liquidazione fatture per manutenzione automezzi AUSL Umbria 2 all'Autocarrozzeria Evangelisti F. di Terni periodo Dicembre 2013 e Gennaio 2014</t>
  </si>
  <si>
    <t>ZEF0E2266D</t>
  </si>
  <si>
    <t>ZC00E22877</t>
  </si>
  <si>
    <t>ZBA0E228CF</t>
  </si>
  <si>
    <t>Lavori di manutenzione automezzi AUSL Umbria 2 periodo 05/02/2014-27/02/2015 - Ditta S.I.P.AC.E.</t>
  </si>
  <si>
    <t>Z760E2291C</t>
  </si>
  <si>
    <t>ZC50E2D46A</t>
  </si>
  <si>
    <t>Z1A0E49B58</t>
  </si>
  <si>
    <t>Liquidazione Ditta Bacci motors per revisione auto AUSL Umbria 2 - Periodo Gennaio 2014</t>
  </si>
  <si>
    <t>ZE80E49AFB</t>
  </si>
  <si>
    <t>Liquidazione autofficina F.lli Fares per revisione auto AUSL Umbria 2 - Periodo Gennaio 2014</t>
  </si>
  <si>
    <t>Z990E4C85C</t>
  </si>
  <si>
    <t>Fornitura e apposizione sulle autovetture dell’AUSL n. 2 di loghi Aziendali - Ditta Grafiche Millefiorini s.n.c. di Norcia (18/03/2014)</t>
  </si>
  <si>
    <t>Z030E4C91C</t>
  </si>
  <si>
    <t>Spedizione a domicilio di referti diagnostici ex AUSL n. 3 di Foligno - Periodo Gennaio 2014 -Poste Italiane</t>
  </si>
  <si>
    <t>Z5A0E4C907</t>
  </si>
  <si>
    <t>Canone locazione telepass Gennaio 2014 e transiti autostradali periodo 17/01/2014-16/02/2014</t>
  </si>
  <si>
    <t>ZD60E662F3</t>
  </si>
  <si>
    <t>Lavori di manutenzione automezzi AUSL Umbria 2 periodo 05/02/2014-17/03/2015 - Officina Massoli di Terni</t>
  </si>
  <si>
    <t>Z020E6C5B4</t>
  </si>
  <si>
    <t>Lavori di manutenzione automezzi AUSL Umbria 2 periodo 05/02/2014-17/03/2015 - Ditta Autofficina 2 "A" di Foligno</t>
  </si>
  <si>
    <t>Z440E6C4DD</t>
  </si>
  <si>
    <t>Lavori di manutenzione automezzi AUSL Umbria 2 periodo 05/02/2014-17/03/2015 - F.lli Fares di Norcia</t>
  </si>
  <si>
    <t>Z340E6C479</t>
  </si>
  <si>
    <t>Lavori di manutenzione automezzi AUSL Umbria 2 periodo 05/02/2014-17/03/2015 - Carrozzeria Casciola di Foligno</t>
  </si>
  <si>
    <t>Spese di spedizione mese di Marzo 2014 - Reintegro affrancatrice in dotazione presso Ufficio Protocollo di Spoleto</t>
  </si>
  <si>
    <t>ZA40E70FC3</t>
  </si>
  <si>
    <t>Lavori di manutenzione automezzi AUSL Umbria 2 periodo 05/02/2014-24/03/2015 - Ditta Bacci Motors s.r.l.</t>
  </si>
  <si>
    <t>Lavori di manutenzione automezzi AUSL Umbria 2 periodo 05/02/2014-27/03/2014 - Officina O.M.A.R.</t>
  </si>
  <si>
    <t>Lavori di manutenzione automezzi AUSL Umbria 2 periodo 05/02/2014-27/03/2014 Autocarrozzeria Evangelisti</t>
  </si>
  <si>
    <t>Lavori di manutenzione automezzi AUSL Umbria 2 periodo 05/02/2014-25/02/2015 - Ditta Luca Gomme di Piacenti M.</t>
  </si>
  <si>
    <t>Z1D0E8FBD9</t>
  </si>
  <si>
    <t>Lavori di manutenzione automezzi AUSL Umbria 2 periodo 05/02/2014-28/03/2015 - Ditta Penchini - Macchine Ind.li</t>
  </si>
  <si>
    <t xml:space="preserve">Lavori di manutenzione automezzi AUSL Umbria 2 periodo 05/02/2014-27/03/2015 - Officina Massoli G. E C. </t>
  </si>
  <si>
    <t>ZF80EA33D6</t>
  </si>
  <si>
    <t>Lavori di manutenzione automezzi AUSL Umbria 2 periodo 05/02/2014-27/03/2015 - Autofficina Schippa Benito</t>
  </si>
  <si>
    <t>Z060EA344D</t>
  </si>
  <si>
    <t>ZA90EA566E</t>
  </si>
  <si>
    <t>Attivazione servizio di supporto tecnico applicativo di manutenzione servizi di protocollo informatico e workflow management relativi al progetto di e-government "Interpa" - Sistematica</t>
  </si>
  <si>
    <t>Z1F0EA5583</t>
  </si>
  <si>
    <t>Acquisizione sul Mercato Elettronico della P.A. del prodotto "Modulo Trasparenza per WF Interpa"</t>
  </si>
  <si>
    <t>Z4D0EB06A1</t>
  </si>
  <si>
    <t>Rimborso spese Legali Dr. Mauro Berrettini - Società Crawford &amp; Company s.r.l.</t>
  </si>
  <si>
    <t>AFFIDAMENTO IN ECONOMIA - COTTIMO FIDUCIARIO</t>
  </si>
  <si>
    <t xml:space="preserve">x Sdei </t>
  </si>
  <si>
    <t>Z090EB10BC</t>
  </si>
  <si>
    <t>Reintegro affrancatrice Direzione Sanitaria di Spoleto - Società Neopost Italia S.p.A.</t>
  </si>
  <si>
    <t>ZEE0EE58F3</t>
  </si>
  <si>
    <t>Canone locazione Telepass mese di Febbraio 2014 e Pedaggi Autostradali periodo 17/02/2014-16/03/2014</t>
  </si>
  <si>
    <t>ZCA0EEDA79</t>
  </si>
  <si>
    <t>Spese di spedizione materiale sernza affrancatura (referti diagnostici) Febbraio 2014 - Poste Italiane</t>
  </si>
  <si>
    <t>Z190EFF725</t>
  </si>
  <si>
    <t>Regolazione premio Polizza RCA libro matricola n. 59182 - AON SPA</t>
  </si>
  <si>
    <t>Z960F06164</t>
  </si>
  <si>
    <t>ZC20F1DCED</t>
  </si>
  <si>
    <t>Lavori di manutenzione automezzi AUSL Umbria 2 periodo 04/04/2014-05/05/2014 - Autocarrozzeria Evangelisti</t>
  </si>
  <si>
    <t>Z2D0F1DDF2</t>
  </si>
  <si>
    <t>Lavori di manutenzione automezzi AUSL Umbria 2 periodo 04/04/2014-05/05/2014 - Autocarrozzeria Santucci Claudio di Orvieto</t>
  </si>
  <si>
    <t>Z6F0F1DE16</t>
  </si>
  <si>
    <t>Lavori di manutenzione automezzi AUSL Umbria 2 periodo 04/04/2014-05/05/2014 - Officina Massoli s.n.c. di Terni</t>
  </si>
  <si>
    <t>ZF70F1DE77</t>
  </si>
  <si>
    <t>Lavori di manutenzione automezzi AUSL Umbria 2 periodo 04/04/2014-05/05/2014 - Ditta Bacci Motors s.r.l. di Chiusi</t>
  </si>
  <si>
    <t>Z370F1DEAE</t>
  </si>
  <si>
    <t>Lavori di manutenzione automezzi AUSL Umbria 2 periodo 04/04/2014-05/05/2014 - Officina Schippa Benito di Terni</t>
  </si>
  <si>
    <t>Z680F1DF24</t>
  </si>
  <si>
    <t>Lavori di manutenzione automezzi AUSL Umbria 2 periodo 04/04/2014-05/05/2014 - Ditta Fratelli Micheli s.n.c. di Narni</t>
  </si>
  <si>
    <t>Z950F1DF81</t>
  </si>
  <si>
    <t>Lavori di manutenzione automezzi AUSL Umbria 2 periodo 04/04/2014-05/05/2014 - Autocarrozzeria SIPACE s.r.l.</t>
  </si>
  <si>
    <t>ZE60F244C1</t>
  </si>
  <si>
    <t>Spese di spedizione senza affrancatura (referti diagnostici direzioni sanitarie Spoleto, Foligno e Norcia) - Poste Italiane</t>
  </si>
  <si>
    <t>Liquidazione fattura emessa dalla Ditta Armeni Gomme s.n.c. di Terni per la fornitura, il montaggio, lo smontaggio ed equilibratura di n. 2 pneumatici su mezzo aziendale dell' AUSL Umbria 2 - periodo Dicembre 2013</t>
  </si>
  <si>
    <t>Lavori di manutenzione automezzi AUSL Umbria 2 periodo 04/04/2014-05/05/2014 - Officina Luca Gommedi Piacenti M. Rita &amp; C. s.n.c. di Terni</t>
  </si>
  <si>
    <t>Z430F279E3</t>
  </si>
  <si>
    <t>Lavori di manutenzione automezzi AUSL Umbria 2 periodo 04/04/2014-05/05/2014 - Officina OMAR di Orvieto</t>
  </si>
  <si>
    <t>ZF10F27CAA</t>
  </si>
  <si>
    <t>Z4A0F33224</t>
  </si>
  <si>
    <t>RIMBORSO RELATIVO AD UNA IMPOSTA DI REGISTRO SENTENZA N. 267/2014 - D.D.R./ASL 4 TERNI - CRAWFORD AND COMPANY ITALIA S.R.L. LIABILITY DIVISION</t>
  </si>
  <si>
    <t>ZCC0F33CAB</t>
  </si>
  <si>
    <t>Fornitura automatici automezzi ex AUSL n. 4 - Persichini Vittorio snc di Foligno</t>
  </si>
  <si>
    <t>Servizio di Telegrammi mesi di Gennaio - Febbraio 2014 - Poste Italiane</t>
  </si>
  <si>
    <t>Z530F37C24</t>
  </si>
  <si>
    <t>Z360F3F9AB</t>
  </si>
  <si>
    <t>Canone locazione Telepass e Pedaggi autostradali periodo Marzo-Aprile 2014</t>
  </si>
  <si>
    <t>Z560F69626</t>
  </si>
  <si>
    <t>Servizio si spedizione referti diagnostici a domicilio mese di Aprile 2014 - Poste Italiane</t>
  </si>
  <si>
    <t>Roberta</t>
  </si>
  <si>
    <t>Sdei</t>
  </si>
  <si>
    <t>Clementi</t>
  </si>
  <si>
    <t>Simoncelli</t>
  </si>
  <si>
    <t>Cicioni</t>
  </si>
  <si>
    <t>Affari Legali</t>
  </si>
  <si>
    <t>IN LAVORAZIONE</t>
  </si>
  <si>
    <t>Affidamento servizi 'rischi vari' UnipolSai Kasko</t>
  </si>
  <si>
    <t>Affidamento servizi 'Rischi vari' Ascor RC Patrimoniale</t>
  </si>
  <si>
    <t>Affidamento servizi 'Rischi vari' AXA ASS.NI Property Excess</t>
  </si>
  <si>
    <t>Affidamento servizi 'Rischi vari' AXA ASS.NI All Risk Property</t>
  </si>
  <si>
    <t>Affidamento servizi 'Rischi vari' AXA ASS.NI Elettronica</t>
  </si>
  <si>
    <t>Affidamento servizi 'Rischi vari' UnipolSai RCA libro Matricola</t>
  </si>
  <si>
    <t>Affidamento servizi 'Rischi vari' AXA ASS.NI Infortuni Cumulativa</t>
  </si>
  <si>
    <t>   5760516030  CIG FIGLIO</t>
  </si>
  <si>
    <t>   5762722C9F  CIG FIGLIO</t>
  </si>
  <si>
    <t>   576290105A CIG FIGLIO</t>
  </si>
  <si>
    <t>   576294657B  CIG FIGLIO</t>
  </si>
  <si>
    <t>   57629898F6  CIG FIGLIO</t>
  </si>
  <si>
    <t>   5763017014  CIG FIGLIO</t>
  </si>
  <si>
    <t>   576303923B  CIG FIGLIO</t>
  </si>
  <si>
    <t>Z4E0F739B1</t>
  </si>
  <si>
    <t>Reintegro affrancatrice di Spoleto IS-420 matricola CPOQ - Neopost italia srl</t>
  </si>
  <si>
    <t>Z270F774CB</t>
  </si>
  <si>
    <t>Revisione auto effettuate sui mezzi aziendali AUSL Umbria 2 dall'Officina Scippa - Periodo Maggio 2014</t>
  </si>
  <si>
    <t>Z0F0F8ACFA</t>
  </si>
  <si>
    <t>Lavori di manutenzione automezzi AUSL Umbria 2 periodo Febbraio 2014 - Autocarrozzeria Santucci Claudio</t>
  </si>
  <si>
    <t>Z2E0F8AD7D</t>
  </si>
  <si>
    <t>Lavori di manutenzione automezzi AUSL Umbria 2 periodo 08/05/2014-05/06/2014 - Ditta Bacci Motors s.r.l. di Chiusi</t>
  </si>
  <si>
    <t>Z560F8AE77</t>
  </si>
  <si>
    <t>Lavori di manutenzione automezzi AUSL Umbria 2 periodo 08/05/2014-05/06/2014 - Officina Persichini s.r.l. di Foligno</t>
  </si>
  <si>
    <t>ZEC0F8AEB2</t>
  </si>
  <si>
    <t>Lavori di manutenzione automezzi AUSL Umbria 2 periodo 08/05/2014-05/06/2014 - Autocarrozzeria Casciola s.r.l. di Foligno</t>
  </si>
  <si>
    <t>ZE20F8AEF1</t>
  </si>
  <si>
    <t>Lavori di manutenzione automezzi AUSL Umbria 2 periodo 08/05/2014-05/06/2014 - Fratelli Fares s.n.c.</t>
  </si>
  <si>
    <t>Z6B0F8AF39</t>
  </si>
  <si>
    <t>Lavori di manutenzione automezzi AUSL Umbria 2 periodo 08/05/2014-05/06/2014 - Autocarrozzeria Evangelisti F. s.r.l.</t>
  </si>
  <si>
    <t>Z9B0F8F8F3</t>
  </si>
  <si>
    <t>Lavori di manutenzione automezzi AUSL Umbria 2 periodo 08/05/2014-05/06/2014 - Autofficina Schippa Benito di Terni</t>
  </si>
  <si>
    <t>Z6A0F9B3C2</t>
  </si>
  <si>
    <t>Canone telepass mese di Aprile 2014 e Pedaggi Autostradali periodo 17/04/2014-16/05/2014 AUSL Umbria 2</t>
  </si>
  <si>
    <t>ZB80F9D878</t>
  </si>
  <si>
    <t>Servizio di Telegrammi mese di Marzo 2014 - Poste Italiane</t>
  </si>
  <si>
    <t>Liquidazione Ditta Bacci motors per revisione auto AUSL Umbria 2 - Periodo Aprile 2014</t>
  </si>
  <si>
    <t>ZA40FABA78</t>
  </si>
  <si>
    <t>Reintegro affrancatrice mese di Maggio 2014 - Poste Italiane Terni</t>
  </si>
  <si>
    <t>Reintegro affrancatrice mese di Giugno 2014 - Poste Italiane Terni</t>
  </si>
  <si>
    <t>Z490FB885A</t>
  </si>
  <si>
    <t>Revisione auto effettuate sui mezzi aziendali AUSL Umbria 2 dall'Officina Scippa - Periodo Giugno 2014</t>
  </si>
  <si>
    <t>Z0E0FC3A95</t>
  </si>
  <si>
    <t xml:space="preserve">Riparazione/Sostituzione pneumatici per atti vandalici periodo Aprile 2014- Ditta Persichini di Foligno
</t>
  </si>
  <si>
    <t>ZC71004DA9</t>
  </si>
  <si>
    <t>Z051004F4C</t>
  </si>
  <si>
    <t>PAGAMENTO RIGUARDANTE UN PATROCINIO LEGALE CON ANTICIPO DELLE SOMME PER UN 50% PER SPESE LEGALI E MEDICO LEGALI DI UN NOSTRO DIPENDENTE ALLA CRAWFORD AND COMPANY</t>
  </si>
  <si>
    <t>Servizio di spedizione referti diagnostici a domicilio mese di Maggio 2014 - Poste Italiane</t>
  </si>
  <si>
    <t>Z0D101C121</t>
  </si>
  <si>
    <t>Lavori di manutenzione automezzi AUSL Umbria 2 periodo 20/03/2014 - 27/06/2014 - Autocarrozzeria Evangelisti di Terni</t>
  </si>
  <si>
    <t>Z141024B4D</t>
  </si>
  <si>
    <t>Lavori di manutenzione automezzi AUSL Umbria 2 periodo 20/03/2014 - 27/06/2014 - Ditta Bacci Motors s.r.l. di Chiusi</t>
  </si>
  <si>
    <t>Z2B1024B9E</t>
  </si>
  <si>
    <t>Lavori di manutenzione automezzi AUSL Umbria 2 periodo 20/03/2014 - 27/06/2014 - Ditta Autofficina "2A" di Foligno</t>
  </si>
  <si>
    <t>Z671024C1A</t>
  </si>
  <si>
    <t>Lavori di manutenzione automezzi AUSL Umbria 2 periodo 20/03/2014 - 27/06/2014 - Ditta C.R.A. F.lli Romani di Spoleto</t>
  </si>
  <si>
    <t>Z651024C8B</t>
  </si>
  <si>
    <t>Lavori di manutenzione automezzi AUSL Umbria 2 periodo 20/03/2014 - 27/06/2014 - Ditta F.lli Fares s.n.c. di Norcia</t>
  </si>
  <si>
    <t>Z8B1024CFB</t>
  </si>
  <si>
    <t>Lavori di manutenzione automezzi AUSL Umbria 2 periodo 20/03/2014 - 27/06/2014 - Autocarrozzeria 85 s.n.c. di Foligno</t>
  </si>
  <si>
    <t>Z771024D79</t>
  </si>
  <si>
    <t>Lavori di manutenzione automezzi AUSL Umbria 2 periodo 20/03/2014 - 27/06/2014 - Officina Truck di Terni</t>
  </si>
  <si>
    <t>Z5F1024DDE</t>
  </si>
  <si>
    <t>Lavori di manutenzione automezzi AUSL Umbria 2 periodo 20/03/2014 - 27/06/2014 - Ditta Persichini Gomme di Foligno</t>
  </si>
  <si>
    <t>ZD11024E33</t>
  </si>
  <si>
    <t>Canone locazione Telepass Maggio 2014 e Pedagg Autostradali 17.05.14-16.06.14</t>
  </si>
  <si>
    <t>ZF7102AFB4</t>
  </si>
  <si>
    <t>Servizio di Telegrammi mese di Aprile 2014 - Poste Italiane</t>
  </si>
  <si>
    <t>Z6E103627B</t>
  </si>
  <si>
    <t>Spese di spedizione mese di Luglio 2014 - Reintegro affrancatrice in dotazione presso Ufficio Protocollo di Spoleto</t>
  </si>
  <si>
    <t>Z81103BBEC</t>
  </si>
  <si>
    <t>ZE31041EE4</t>
  </si>
  <si>
    <t>Fornitura n. 4 pneumatici nuovi per atti vandalici su utomezzo dell'AUSL Umbria 2 -, periodo Maggio e Giugno 2014 - Ditta F.lli Fares - Norcia</t>
  </si>
  <si>
    <t xml:space="preserve">Cambio pneumatici inverno/estivo automezzi AUSL Umbria 2, periodo Maggio e Giugno 2014 - Ditta Spoleto Pneumatici </t>
  </si>
  <si>
    <t>Cambio pneumatici inverno/estivo automezzi AUSL Umbria 2, periodo Maggio e Giugno 2014 - Ditta Persichini Gomme di Foligno</t>
  </si>
  <si>
    <t>Z2F1041F66</t>
  </si>
  <si>
    <t>Z3E1041F85</t>
  </si>
  <si>
    <t>Revisione auto effettuate sui mezzi aziendali AUSL Umbria 2 dall'Officina Scippa - Periodo Luglio 2014</t>
  </si>
  <si>
    <t>Z4F105125B</t>
  </si>
  <si>
    <t>Pagamento parte di Imposta di Registro per Di Domenico Raviso - Società Crawford &amp; Company s.r.l.</t>
  </si>
  <si>
    <t>ZEF105C0DD</t>
  </si>
  <si>
    <t>Rimborso50%  CTU alla Dr.ssa Costanzo  Società Crawford &amp; Company s.r.l.</t>
  </si>
  <si>
    <t>ZEF1070F34</t>
  </si>
  <si>
    <t>Z39107CC67</t>
  </si>
  <si>
    <t>Spese di spedizione mese di Agosto 2014 - Reintegro affrancatrice in dotazione presso Ufficio Protocollo di Terni - Poste Italiane</t>
  </si>
  <si>
    <t>Z51107E194</t>
  </si>
  <si>
    <t>Spese di spedizione mese di Agosto 2014 - Reintegro affrancatrice in dotazione presso Ufficio Protocollo di Foligno - Neopost</t>
  </si>
  <si>
    <t>Canone locazione Telepass e Pedaggi autostradali periodo 17 Giugno - 15 Luglio 2014</t>
  </si>
  <si>
    <t>Z261086814</t>
  </si>
  <si>
    <t>Lavori di manutenzione automezzi AUSL Umbria 2 periodo 15/07/2014 - 29/08/2014 - Autocarrozzeria Evangelisti di Terni</t>
  </si>
  <si>
    <t>Lavori di manutenzione automezzi AUSL Umbria 2 periodo 15/07/2014 - 29/08/2014 - Carrozzeria Casciola di Foligno</t>
  </si>
  <si>
    <t>Lavori di manutenzione automezzi AUSL Umbria 2 periodo 15/07/2014 - 29/08/2014 - Autocarrozzeria Renzi s.n.c. di Terni</t>
  </si>
  <si>
    <t>Lavori di manutenzione automezzi AUSL Umbria 2 periodo 15/07/2014 - 29/08/2014 - Officina Ciotti Luciano di Baschi</t>
  </si>
  <si>
    <t>Lavori di manutenzione automezzi AUSL Umbria 2 periodo 15/07/2014 - 29/08/2014 - Officina O.M.A.R. s.n.c. di Orvieto</t>
  </si>
  <si>
    <t>Lavori di manutenzione automezzi AUSL Umbria 2 periodo 15/07/2014 - 29/08/2014 - Ditta Penchini macchine Industriali di Corciano</t>
  </si>
  <si>
    <t>Lavori di manutenzione automezzi AUSL Umbria 2 periodo 15/07/2014 - 29/08/2014 - Ditta C.R.A. F.lli Romani</t>
  </si>
  <si>
    <t>Lavori di manutenzione automezzi AUSL Umbria 2 periodo 15/07/2014 - 29/08/2014 -Autocarrozzeria 85 di Foligno</t>
  </si>
  <si>
    <t>Lavori di manutenzione automezzi AUSL Umbria 2 periodo 15/07/2014 - 29/08/2014 - Autocarrozzeria Santucci di Orvieto</t>
  </si>
  <si>
    <t>Lavori di manutenzione automezzi AUSL Umbria 2 periodo 15/07/2014 - 29/08/2014 - Ditta Persichini Vittorio S.&amp;S. di Foligno</t>
  </si>
  <si>
    <t>Z6610B9A5F</t>
  </si>
  <si>
    <t>ZBF10B9AD4</t>
  </si>
  <si>
    <t>Z5E10B9C23</t>
  </si>
  <si>
    <t>ZD510B9CD6</t>
  </si>
  <si>
    <t>Z3D10B9D0C</t>
  </si>
  <si>
    <t>Z3A10B9D38</t>
  </si>
  <si>
    <t>ZC110B9D5</t>
  </si>
  <si>
    <t>Z5810B9D76</t>
  </si>
  <si>
    <t>Z9A10B9D9A</t>
  </si>
  <si>
    <t>Z5710B9E2C</t>
  </si>
  <si>
    <t>Revisione auto effettuate sui mezzi aziendali AUSL Umbria 2 dall'Autofficina Schippa - Periodo Luglio-Settembre 2014</t>
  </si>
  <si>
    <t>Z1A10C790B</t>
  </si>
  <si>
    <t>Revisione auto effettuate sui mezzi aziendali AUSL Umbria 2 dall'Autofficina Massoli G. e C. s.n.c. - Periodo Luglio-Settembre 2014</t>
  </si>
  <si>
    <t>ZF410C7BEA</t>
  </si>
  <si>
    <t>ZCC10D14DF</t>
  </si>
  <si>
    <t>Spedizione referti diagnostici a domicilio Foligno mese di Giugno 2014 e Luglio 2014 - Poste Italiane</t>
  </si>
  <si>
    <t>Canone locazione Telepass Luglio 2014 e pedaggi autostradali periodo 16/07/2014-16/08/2014</t>
  </si>
  <si>
    <t>ZB510D5D1C</t>
  </si>
  <si>
    <t>Spese di spedizione mese di Settembre 2014 - Reintegro affrancatrice in dotazione presso Ufficio Protocollo di Spoleto</t>
  </si>
  <si>
    <t>Z6310E54A3</t>
  </si>
  <si>
    <t>Spese di spedizione mese di settembre 2014 - Reintegro affrancatrice in dotazione presso Ufficio Protocollo di Terni - Poste Italiane</t>
  </si>
  <si>
    <t>Z8210E5526</t>
  </si>
  <si>
    <t>Z9610E7AE5</t>
  </si>
  <si>
    <t>Servizio di Telegrammi mesi di Maggio e Giugno 2014 - Poste Italiane</t>
  </si>
  <si>
    <t>Spedizione a domicilio di referti diagnostici ex AUSL n. 3 di Foligno - Periodo Agosto 2014 -Poste Italiane</t>
  </si>
  <si>
    <t>ZAE11062C6</t>
  </si>
  <si>
    <t>Spese di spedizione mese di Ottobre 2014 - Reintegro affrancatrice in dotazione presso Ufficio Protocollo di Foligno - Neopost</t>
  </si>
  <si>
    <t>Z36110B32F</t>
  </si>
  <si>
    <t>Revisione automezzo aziendale AUSL Umbria 2 periodo Settembre 2014 - Officina Massoli G. e C. di Terni</t>
  </si>
  <si>
    <t>Z481118FBD</t>
  </si>
  <si>
    <t>Z5B11190F0</t>
  </si>
  <si>
    <t>Liquidazione esecuzione sentenza contenzioso Polizza Faro - Crawford &amp; Company s.r.l. in favore degli eredi sig. Tensi Faustino ( Polizza RCT/O 1730823 Lloyd'-Faro)</t>
  </si>
  <si>
    <t>Liquidazione esecuzione sentenza contenzioso Polizza Faro -Crawford &amp; Company in favore di Brunelli Tiziana ( Polizza RCT/O 1730823 Lloyd'-Faro).</t>
  </si>
  <si>
    <t>ZA1111621D</t>
  </si>
  <si>
    <t>Revisione automezzi aziendali AUSL Umbria 2 periodo Settembre 2014 - Officina Schippa benito di Terni</t>
  </si>
  <si>
    <t>Liquidazione fattura emessa dalla Ditta Bacci Motors per revisione automezzi periodo Novembre 2013 Area Foligno</t>
  </si>
  <si>
    <t>Z82111E110</t>
  </si>
  <si>
    <t xml:space="preserve">Canone locazione Telepass e Pedaggi autostradali periodo 17 Agosto 2014 - 15 Settembre 2014 e pagamento sosta c/o parcheggio Peraccini/Mayer il 16/08/14 </t>
  </si>
  <si>
    <t>ZD11129C0E</t>
  </si>
  <si>
    <t>Pagamento parte di Imposta di Registro rif. Sentenza 693/14 - Società Crawford &amp; Company s.r.l.</t>
  </si>
  <si>
    <t>Z7A114E384</t>
  </si>
  <si>
    <t>Liquidazione fatture periodo Settembre - Ottobre 2014 relative a lavori di manutenzione e riparazione automezzi aziendali Ausl Umbria 2 - Autocarrozzeria Evangelisti di Terni</t>
  </si>
  <si>
    <t>Liquidazione fatture periodo Settembre - Ottobre 2014 relative a lavori di manutenzione e riparazione automezzi aziendali Ausl Umbria 2 - Ditta Grafiche Millefiorini s.n.c. di Norcia</t>
  </si>
  <si>
    <t xml:space="preserve">Liquidazione fatture periodo Settembre - Ottobre 2014 relative a lavori di manutenzione e riparazione automezzi aziendali Ausl Umbria 2 - Officina Truck s.r.l. di Terni </t>
  </si>
  <si>
    <t>Liquidazione fatture periodo Settembre - Ottobre 2014 relative a lavori di manutenzione e riparazione automezzi aziendali Ausl Umbria 2 - Autofficina Schippa Benito di Terni</t>
  </si>
  <si>
    <t>Liquidazione fatture periodo Settembre - Ottobre 2014 relative a lavori di manutenzione e riparazione automezzi aziendali Ausl Umbria 2 - Ditta Persico Gianni s.n.c. di Terni</t>
  </si>
  <si>
    <t>Liquidazione fatture periodo Settembre - Ottobre 2014 relative a lavori di manutenzione e riparazione automezzi aziendali Ausl Umbria 2 - Officina Soldani  s.r.l. di Terni</t>
  </si>
  <si>
    <t>Liquidazione fatture periodo Settembre - Ottobre 2014 relative a lavori di manutenzione e riparazione automezzi aziendali Ausl Umbria 2 - Autoricambi Bartolucci Lamberto di Terni</t>
  </si>
  <si>
    <t>Liquidazione fatture periodo Settembre - Ottobre 2014 relative a lavori di manutenzione e riparazione automezzi aziendali Ausl Umbria 2 - Autocarrozzeria 85 di Foligno</t>
  </si>
  <si>
    <t>Liquidazione fatture periodo Settembre - Ottobre 2014 relative a lavori di manutenzione e riparazione automezzi aziendali Ausl Umbria 2 - Ditta C.R.A. F.lli Romani di Spoleto</t>
  </si>
  <si>
    <t>Liquidazione fatture periodo Settembre - Ottobre 2014 relative a lavori di manutenzione e riparazione automezzi aziendali Ausl Umbria 2 - Autocarrozzeria  Santucci Claudio di Orvieto</t>
  </si>
  <si>
    <t>Liquidazione fatture periodo Settembre - Ottobre 2014 relative a lavori di manutenzione e riparazione automezzi aziendali Ausl Umbria 2 - Ditta Orvietana Gomme di Orvieto</t>
  </si>
  <si>
    <t>Liquidazione fatture periodo Settembre - Ottobre 2014 relative a lavori di manutenzione e riparazione automezzi aziendali Ausl Umbria 2 - Autocarrozzeria Casciola di Foligno</t>
  </si>
  <si>
    <t>Z85115B657</t>
  </si>
  <si>
    <t>Z8D115B689</t>
  </si>
  <si>
    <t>ZD4115B70B</t>
  </si>
  <si>
    <t>Z21115B7D2</t>
  </si>
  <si>
    <t>Z6E115B7FC</t>
  </si>
  <si>
    <t>Z49115E2F5</t>
  </si>
  <si>
    <t>Z1B115E34E</t>
  </si>
  <si>
    <t>ZC4115E3C1</t>
  </si>
  <si>
    <t>Z66115E3E9</t>
  </si>
  <si>
    <t>ZE6115E418</t>
  </si>
  <si>
    <t>ZB0115E43F</t>
  </si>
  <si>
    <t>Z14115E45C</t>
  </si>
  <si>
    <t>Spese di spedizione senza affrancatura (referti diagnostici direzioni sanitarie Spoleto, Foligno e Norcia) Mese di Settembre 2014 - Poste Italiane</t>
  </si>
  <si>
    <t>ZCC116D42A</t>
  </si>
  <si>
    <t>Liquidazione fatture periodo Ottobre 2014 relative a lavori di manutenzione e riparazione automezzi aziendali Ausl Umbria 2 - Ditta Umbradiesel s.n.c.</t>
  </si>
  <si>
    <t>Liquidazione fatture periodo Ottobre 2014 relative a lavori di manutenzione e riparazione automezzi aziendali Ausl Umbria 2 - Officina Massoli s.n.c. di Terni</t>
  </si>
  <si>
    <t>Liquidazione fatture periodo Ottobre 2014 relative a lavori di manutenzione e riparazione automezzi aziendali Ausl Umbria 2 - Autofficina 2 "A" di Foligno</t>
  </si>
  <si>
    <t>Liquidazione fatture periodo Ottobre 2014 relative a lavori di manutenzione e riparazione automezzi aziendali Ausl Umbria 2 - Autocarrozzeria Casciola di Foligno</t>
  </si>
  <si>
    <t>Liquidazione fatture periodo Ottobre 2014 relative a lavori di manutenzione e riparazione automezzi aziendali Ausl Umbria 2 - F.lli Fares di Norcia</t>
  </si>
  <si>
    <t>Liquidazione fatture periodo Ottobre 2014 relative a lavori di manutenzione e riparazione automezzi aziendali Ausl Umbria 2 - Autocarrozzeria Evangelisti F. s.r.l. di Terni</t>
  </si>
  <si>
    <t>Liquidazione fatture periodo Ottobre 2014 relative a lavori di manutenzione e riparazione automezzi aziendali Ausl Umbria 2 - Ditta Luca Gomme  s.n.c. di Piacenti M. Rita &amp; C. di Terni</t>
  </si>
  <si>
    <t>Liquidazione fatture periodo Ottobre 2014 relative a lavori di manutenzione e riparazione automezzi aziendali Ausl Umbria 2 - Officina Ciotti Luciano di Baschi (TR)</t>
  </si>
  <si>
    <t>Liquidazione fatture periodo Ottobre 2014 relative a lavori di manutenzione e riparazione automezzi aziendali Ausl Umbria 2 - Ditta C.R.A. F.lli Romani di Spoleto</t>
  </si>
  <si>
    <t>Liquidazione fatture periodo Ottobre 2014 relative a lavori di manutenzione e riparazione automezzi aziendali Ausl Umbria 2 - Autofficina Vitali di Foligno</t>
  </si>
  <si>
    <t>Liquidazione fatture periodo Ottobre 2014 relative a lavori di manutenzione e riparazione automezzi aziendali Ausl Umbria 2 -Autofficina Schippa Benito di Terni</t>
  </si>
  <si>
    <t>Liquidazione fatture periodo Ottobre 2014 relative a lavori di manutenzione e riparazione automezzi aziendali Ausl Umbria 2 - Officina Truck Service s.r.l. di Terni</t>
  </si>
  <si>
    <t>Liquidazione fatture periodo Ottobre 2014 relative a lavori di manutenzione e riparazione automezzi aziendali Ausl Umbria 2 - Ditta F.lli Micheli s.n.c. di Terni</t>
  </si>
  <si>
    <t>Z63118D70B</t>
  </si>
  <si>
    <t>Z52118D75D</t>
  </si>
  <si>
    <t>ZAD118D85C</t>
  </si>
  <si>
    <t>ZC1118D8D9</t>
  </si>
  <si>
    <t>Z5C118D914</t>
  </si>
  <si>
    <t>Z90118D95E</t>
  </si>
  <si>
    <t>Z78118D9C3</t>
  </si>
  <si>
    <t>ZD1118DE24</t>
  </si>
  <si>
    <t>ZE4118DE5C</t>
  </si>
  <si>
    <t>ZC4118DE8F</t>
  </si>
  <si>
    <t>Z54118DEC4</t>
  </si>
  <si>
    <t>Z79118DEEF</t>
  </si>
  <si>
    <t>ZF5118DF05</t>
  </si>
  <si>
    <t>Liquidazione fatture periodo Settembre - Ottobre 2014 relative a lavori di manutenzione e riparazione automezzi aziendali Ausl Umbria 2 - Ditta Umbradiesel s.n.c. di Terni</t>
  </si>
  <si>
    <t>Z5E118F126</t>
  </si>
  <si>
    <t>Z4D118F178</t>
  </si>
  <si>
    <t>Spese di spedizione mese di Novembre 2014 - Reintegro affrancatrice in dotazione presso Ufficio Protocollo di Terni - Poste Italiane</t>
  </si>
  <si>
    <t>Liquidazione fattura emessa dall'Autofficina Schippa Benito di Terni per revisione automezzi periodo Novembre 2013 Area Terni, Narni-Amelia</t>
  </si>
  <si>
    <t>ZB711AE5A5</t>
  </si>
  <si>
    <t>Liquidazione fattura emessa dall'Autofficina Massoli G. &amp; . S.n.c. di Terni per revisione automezzi periodo Novembre 2013 Area Terni, Narni-Amelia</t>
  </si>
  <si>
    <t>ZC811AE64E</t>
  </si>
  <si>
    <t>Liquidazione fatture periodo Ottobre 2014 relative a lavori di manutenzione e riparazione automezzi aziendali Ausl Umbria 2 - Ditta Lucagomme s.n.c. di Piacenti M. Rita &amp; C.</t>
  </si>
  <si>
    <t>Riparazione gomme automezzi AUSL Umbria 2 - Ditta Persichini Vittorio .s.n.c. di Foligno</t>
  </si>
  <si>
    <t>Z1511AF5CA</t>
  </si>
  <si>
    <t>Z31115B73B</t>
  </si>
  <si>
    <t>Servizio di Telegrammi mese di Giugno 2008 - Poste Italiane</t>
  </si>
  <si>
    <t>ZE211BD4B4</t>
  </si>
  <si>
    <t>RIMBORSO SINISTRO LIQUIDATO CON EROSIONE FRANCHIGIA AGGREGATA ANNUA QUOTA LLOYD'S CAUSA TENSI FAUSTINO/EREDI - CRAWFORD AND COMPANY ITALIA SRL.</t>
  </si>
  <si>
    <t>Z8C11C2C51</t>
  </si>
  <si>
    <t xml:space="preserve">Canone locazione Telepass-Viacard periodo Settembre 2014 e Pedaggi Autostradali periodo 16 Settembre 2014-15Ottobre 2014 </t>
  </si>
  <si>
    <t>Z6D11CBDE5</t>
  </si>
  <si>
    <t>Liquidazione fattura emessa dall'Autofficina Massoli G. &amp; . S.n.c. di Terni per revisione automezzi periodo Novembre 2014 Area Terni, Narni-Amelia</t>
  </si>
  <si>
    <t>Z0D11D332B</t>
  </si>
  <si>
    <t>Liquidazione fattura emessa dall'Autofficina Massoli G. &amp; . S.n.c. di Terni per manutenzione automezzi periodo Novembre  2014 - Area Terni, Narni-Amelia</t>
  </si>
  <si>
    <t>Z0011D4732</t>
  </si>
  <si>
    <t>Lavori di manutenzione automezzi AUSL Umbria 2 periodo 04/04/2014-25/11/2014 - Officina Soldani s.r.l. di Terni</t>
  </si>
  <si>
    <t>Lavori di manutenzione automezzi AUSL Umbria 2 periodo 04/04/2014-25/11/2014 - Autoricambi Bartolucci Lamberto s.n.c. di Terni</t>
  </si>
  <si>
    <t xml:space="preserve">Lavori di manutenzione automezzi AUSL Umbria 2 periodo 04/04/2014-25/11/2014 - Ternigomme Autoservice s.r.l. di Terni </t>
  </si>
  <si>
    <t>Lavori di manutenzione automezzi AUSL Umbria 2 periodo 04/04/2014-25/11/2014 - Orvietana Gomme s.r.l. di Orvieto</t>
  </si>
  <si>
    <t>Lavori di manutenzione automezzi AUSL Umbria 2 periodo 04/04/2014-25/11/2014 - Ditta Spoleto Pneumatici s.r.l.</t>
  </si>
  <si>
    <t xml:space="preserve">Lavori di manutenzione automezzi AUSL Umbria 2 periodo 04/04/2014-25/11/2014 - Ditta Marcucci Gomme s.r.l. di Spoleto </t>
  </si>
  <si>
    <t>Lavori di manutenzione automezzi AUSL Umbria 2 periodo 04/04/2014-25/11/2014 - Ditta Medical Center s.a.s. di Perugia</t>
  </si>
  <si>
    <t>Lavori di manutenzione automezzi AUSL Umbria 2 periodo 04/04/2014-25/11/2014 - Autofficina Gino Vallorini di Foligno</t>
  </si>
  <si>
    <t xml:space="preserve">Lavori di manutenzione automezzi AUSL Umbria 2 periodo 04/04/2014-25/11/2014 - C.R.A. F.lli Romani di Spoleto </t>
  </si>
  <si>
    <t>Lavori di manutenzione automezzi AUSL Umbria 2 periodo 04/04/2014-25/11/2014 - Officina Truck Service s.r.l. di Terni</t>
  </si>
  <si>
    <t xml:space="preserve">Lavori di manutenzione automezzi AUSL Umbria 2 periodo 04/04/2014-25/11/2014 -Orvietana Automobili di Orvieto </t>
  </si>
  <si>
    <t xml:space="preserve">Lavori di manutenzione automezzi AUSL Umbria 2 periodo 04/04/2014-25/11/2014 - Umbradiesl s.n.c. di Terni </t>
  </si>
  <si>
    <t xml:space="preserve">Lavori di manutenzione automezzi AUSL Umbria 2 periodo 04/04/2014-25/11/2014 - Autofficina Schippa Benito di Terni </t>
  </si>
  <si>
    <t>Lavori di manutenzione automezzi AUSL Umbria 2 periodo 04/04/2014-25/11/2014 - Autocarrozzeria Evangelisti Federico s.r.l. di Terni</t>
  </si>
  <si>
    <t xml:space="preserve">Lavori di manutenzione automezzi AUSL Umbria 2 periodo 04/04/2014-25/11/2014 - Ditta Persichini Vittorio s.n.c. di Foligno </t>
  </si>
  <si>
    <t xml:space="preserve">Lavori di manutenzione automezzi AUSL Umbria 2 periodo 04/04/2014-25/11/2014 - Carrozzeria  Casciola di Foligno </t>
  </si>
  <si>
    <t xml:space="preserve">Lavori di manutenzione automezzi AUSL Umbria 2 periodo 04/04/2014-25/11/2014 - Ditta F.lli Fares s.n.c. di Norcia </t>
  </si>
  <si>
    <t xml:space="preserve">Lavori di manutenzione automezzi AUSL Umbria 2 periodo 04/04/2014-25/11/2014 - Autofficina Massoli s.n.c. di Terni </t>
  </si>
  <si>
    <t xml:space="preserve">Lavori di manutenzione automezzi AUSL Umbria 2 periodo 04/04/2014-25/11/2014 - Autocarrozzerie Santucci Claudio di Orvieto </t>
  </si>
  <si>
    <t>ZCB11EFF3C</t>
  </si>
  <si>
    <t>ZB211EFF5C</t>
  </si>
  <si>
    <t>Z9911EFF7C</t>
  </si>
  <si>
    <t>ZBE11EFFA7</t>
  </si>
  <si>
    <t>Z4A11EFFC3</t>
  </si>
  <si>
    <t>Z5B11F0167</t>
  </si>
  <si>
    <t>Z8711F017F</t>
  </si>
  <si>
    <t>ZA111F01A4</t>
  </si>
  <si>
    <t>ZCD11F01BC</t>
  </si>
  <si>
    <t>Z3C11F01DF</t>
  </si>
  <si>
    <t>Z2C11F0276</t>
  </si>
  <si>
    <t>Z7D11F02B9</t>
  </si>
  <si>
    <t>ZD511F02E9</t>
  </si>
  <si>
    <t>Z8811F0B92</t>
  </si>
  <si>
    <t>Z7B11F0BFD</t>
  </si>
  <si>
    <t>ZA411F0C41</t>
  </si>
  <si>
    <t>ZD111F0C9E</t>
  </si>
  <si>
    <t>ZAD11F0CB8</t>
  </si>
  <si>
    <t>Z2E11F0CCE</t>
  </si>
  <si>
    <t>ZB511F0CEA</t>
  </si>
  <si>
    <t>Lavori di manutenzione automezzi AUSL Umbria 2 periodo 04/04/2014-25/11/2014 - Ditta Fratelli micheli s.n.c. di Terni</t>
  </si>
  <si>
    <t>ZCE11F14A2</t>
  </si>
  <si>
    <t>Spese di spedizione senza affrancatura (referti diagnostici direzioni sanitarie Spoleto, Foligno e Norcia) Mese di Ottobre 2014 - Poste Italiane</t>
  </si>
  <si>
    <t>ZFA11F43CA</t>
  </si>
  <si>
    <t>Lavori di manutenzione automezzi AUSL Umbria 2 periodo 04/04/2014-25/11/2014 - Ditta Luca Gomme di Terni</t>
  </si>
  <si>
    <t>Spese di spedizione mese di Dicembre 2014 - Reintegro affrancatrice in dotazione presso Ufficio Protocollo di Foligno - Neopost</t>
  </si>
  <si>
    <t>Z7B11FD20B</t>
  </si>
  <si>
    <t>Lavori di manutenzione automezzi AUSL Umbria 2 periodo Novembre - Ditta Persichini Gomme - Foligno</t>
  </si>
  <si>
    <t>Z46120CD77</t>
  </si>
  <si>
    <t xml:space="preserve">Canone locazione Telepass-Viacard periodo Ottobre 2014 e Pedaggi Autostradali periodo 17 Ottobre 2014 -15 Novembre 2014 </t>
  </si>
  <si>
    <t>ZC2120D565</t>
  </si>
  <si>
    <t xml:space="preserve">Lavori di manutenzione automezzi AUSL Umbria 2 periodo Ottobre 2014 -Orvietana Automobili di Orvieto </t>
  </si>
  <si>
    <t>ZDF121BFB3</t>
  </si>
  <si>
    <t>Anno</t>
  </si>
  <si>
    <t>Affidamento diretto</t>
  </si>
  <si>
    <t>N.</t>
  </si>
  <si>
    <t>DITTA AFFIDATARIA</t>
  </si>
  <si>
    <t xml:space="preserve">DATA </t>
  </si>
  <si>
    <t>ATTO</t>
  </si>
  <si>
    <t xml:space="preserve">OGGETTO  </t>
  </si>
  <si>
    <t>IMPORTO DI AGGIUD.NE IVA ESCLUSA</t>
  </si>
  <si>
    <t xml:space="preserve">Officina Truck s.r.l. di Terni </t>
  </si>
  <si>
    <t>ELENCO FORNITORI INVITATI</t>
  </si>
  <si>
    <t>Autotrasporti Trasporti Dp srl</t>
  </si>
  <si>
    <t>DITTA ITALIANA AUDION S.R.L.</t>
  </si>
  <si>
    <t>Officina Soldani  s.r.l. di Terni</t>
  </si>
  <si>
    <t>Officina Ternana Soccorso di Terni</t>
  </si>
  <si>
    <t>Z99301F789</t>
  </si>
  <si>
    <t>Trasporto di mezzo aziendale targato DH282EZ da Pes Narni Scalo a Officina Schippa  - Autotrasporti Trasporti Dp srl - Periodo Gennaio 2021</t>
  </si>
  <si>
    <t>Nota prot. n. 4823 del 11/01/2021</t>
  </si>
  <si>
    <t>11/01/2021</t>
  </si>
  <si>
    <t>Z7B301F846</t>
  </si>
  <si>
    <t>Lavori di manutenzione su mezzo aziendale targato FJ750LN, Officina Truck Service s.r.l. di Terni -  Periodo Gennaio 2021</t>
  </si>
  <si>
    <t>Nota prot. n. 4823 del   11/01/2021</t>
  </si>
  <si>
    <t>Z3F3022FAD</t>
  </si>
  <si>
    <t>Nota prot. n. 6152 del 12/01/2021</t>
  </si>
  <si>
    <t>ZF43026753</t>
  </si>
  <si>
    <t>Nota prot. n. 6465 del 12/01/2021</t>
  </si>
  <si>
    <t>12/01/2021</t>
  </si>
  <si>
    <t>Z77302F232</t>
  </si>
  <si>
    <t>Servizio di Pick-Up AUSL Umbria 2 per l'Anno 2021 - Poste Italiane</t>
  </si>
  <si>
    <t xml:space="preserve">Delibera n. 227 del 07/03/2012 (ex AUSL Umbria 4 di Terni) </t>
  </si>
  <si>
    <t>Poste Italiane S.p.a.</t>
  </si>
  <si>
    <t>Z89302F320</t>
  </si>
  <si>
    <t>Servizio di Telegrammi Anno 2021 - Poste Italiane</t>
  </si>
  <si>
    <t>ZA73058834</t>
  </si>
  <si>
    <t xml:space="preserve">Spese di affrancatura periodo Gennaio-Maggio 2021 - Ufficio Protocollo di Foligno. Codice IMA B10C -  Ditta Italiana Audion </t>
  </si>
  <si>
    <t xml:space="preserve"> ZD63058B11</t>
  </si>
  <si>
    <t xml:space="preserve">Spese di affrancatura periodo Gennaio-Maggio 2021 - Ufficio Protocollo di Spoleto. Codice IMA B08C -  Ditta Italiana Audion </t>
  </si>
  <si>
    <t>Determ. nn. 1010 del 15/02/2021, 1954 del 01/04/2021</t>
  </si>
  <si>
    <t>Z653058CF7</t>
  </si>
  <si>
    <t>Spese di spedizione periodo Gennaio-Maggio 2021 - Reintegro affrancatrice in dotazione presso Ufficio Protocollo di Terni - Poste Italiane S.p.A.</t>
  </si>
  <si>
    <t>ZEC308FF7F</t>
  </si>
  <si>
    <t>Intervento di manutenzione su mezzo aziendale targato DV012BY - Autofficina Solani di Fede E.C. s.n.c. - Periodo Febbraio 2021</t>
  </si>
  <si>
    <t>Nota prot. n. 28935 del 09/02/2021</t>
  </si>
  <si>
    <t>Autofficina Solani di Fede E.C. s.n.c.</t>
  </si>
  <si>
    <t>ZDD309A02C</t>
  </si>
  <si>
    <t>CANONE LOCAZIONE TELEPASS E TRANSITI AUTOSTRADALI ANNO 2021</t>
  </si>
  <si>
    <t>Contratto n. 893394100 del 28/04/2005</t>
  </si>
  <si>
    <t>TELEPASS</t>
  </si>
  <si>
    <t>ZAA30ACC2D</t>
  </si>
  <si>
    <t>Lavori di manutenzione su mezzo aziendale targato DT600CH, Officina Truck Service s.r.l. di Terni -  Periodo Febbraio 2021</t>
  </si>
  <si>
    <t>Nota prot. n. 35755 del  17/02/2021</t>
  </si>
  <si>
    <t>17/02/2021</t>
  </si>
  <si>
    <t>Z5630ACD11</t>
  </si>
  <si>
    <t>Lavori di manutenzione su mezzo aziendale targato FD518RB - Officina Ternana Soccorso di Terni- Periodo Febbraio 2021</t>
  </si>
  <si>
    <t>Nota prot. n. 35697 del  17/02/2021</t>
  </si>
  <si>
    <t>ZB230B1CC5</t>
  </si>
  <si>
    <t>Trasporti vari di mezzi aziendali targati BL661FL, CD100DR, EF902TJ, EF902TJ, EX875VG, FJ750LN, EP447RD e BX740RG da Pes Narni Scalo a Officina Schippa  - Autotrasporti Trasporti Dp srl - Periodo Febbraio 2021</t>
  </si>
  <si>
    <t>Nota prot. n. 36523 del 18/02/2021</t>
  </si>
  <si>
    <t>18/02/2021</t>
  </si>
  <si>
    <t>Z2130B3A52</t>
  </si>
  <si>
    <t>Intervento di manutenzione su mezzi aziendali targati: EX874VG- BP598FK- EX883VG-EX898VG- EX877VG-EX894VG-DV009BY-DT692CH-DV013BY-DV012BY- Autofficina Solani di Fede - Periodo Febbraio 2021</t>
  </si>
  <si>
    <t>Nota prot. n. 
36802 del 18/02/2021</t>
  </si>
  <si>
    <t>Z0430BCD6B</t>
  </si>
  <si>
    <t>Lavori di manutenzione su mezzo aziendale targato FD518RB (integrazione) - Officina Ternana Soccorso di Terni- Periodo Febbraio 2021</t>
  </si>
  <si>
    <t>Nota prot. n. 
38564 del 22/02/2021</t>
  </si>
  <si>
    <t>ZB330C85DA</t>
  </si>
  <si>
    <t>Fornitura di nn. 1 Fanalino Posteriore mezzo aziendale targato EW934YK, 2 Litri Liquido Radiatore Rosso, 10 Lampade Biluce 12/21-5 e 10 Lampade Siluro 12/5 - Officina Soldani s.r.l. di Terni - Periodo Febbraio 2021</t>
  </si>
  <si>
    <t>Nota prot. n. 
40878 del 25/02/2021</t>
  </si>
  <si>
    <t>Officina Soldani s.r.l. di Terni</t>
  </si>
  <si>
    <t>ZDB30DFF54</t>
  </si>
  <si>
    <t>Lavori di manutenzione su mezzo aziendale TRANSPALLET A COLONNA STILL EGV14 DA 14 QLI V 2900 MM - Ditta Penchini macchine Industriali di Corciano - Periodo Marzo 2021</t>
  </si>
  <si>
    <t>Nota prot. n. 
46260 del 04/03/2021</t>
  </si>
  <si>
    <t>Ditta Penchini macchine Industriali di Corciano</t>
  </si>
  <si>
    <t>Z6130DFFC8</t>
  </si>
  <si>
    <t>Fornitura di n. 1 Batteria 50 Amp per mezzo aziendale targato BL345FL - Officina Soldani s.r.l. di Terni - Periodo Marzo 2021</t>
  </si>
  <si>
    <t>Nota prot. n. 
46280 del 04/03/2021</t>
  </si>
  <si>
    <t>ZEB30E31B9</t>
  </si>
  <si>
    <t>Trasporti vari di mezzi aziendali targati BX740RG, BL336FL e BL336FL - Autotrasporti Trasporti Dp srl - Periodo Marzo 2021</t>
  </si>
  <si>
    <t>Nota prot. n. 
46729 del 04/03/2021</t>
  </si>
  <si>
    <t>ZF330FB72A</t>
  </si>
  <si>
    <t>Fornitura di nn. 1 Batteria 50 Amp per mezzo aziendale targato BL658FL, 1 Chiave per mezzo aziendale targato BL661FL, 4 Chiavi e 1 Tappetino in gomma per mezzo aziendale targato EP446ZD - Officina Soldani s.r.l. di Terni - Periodo Marzo 2021</t>
  </si>
  <si>
    <t>Nota prot. n. 
53782 del 15/03/2021</t>
  </si>
  <si>
    <t xml:space="preserve">Officina Soldani s.r.l. di Terni </t>
  </si>
  <si>
    <t>ZCB310D18B</t>
  </si>
  <si>
    <t>Lavori di manutenzione su mezzo aziendale targato FD518RB - Officina Ternana Soccorso di Terni - Periodo Marzo 2021</t>
  </si>
  <si>
    <t>Nota prot. n. 
56824 del 17/03/2021</t>
  </si>
  <si>
    <t>Z63310D1F2</t>
  </si>
  <si>
    <t>Fornitura di n. 1 Microchip e ricodifica per mezzo aziendale targato DS404LM - Officina Soldani s.r.l. di Terni - Periodo Marzo 2021</t>
  </si>
  <si>
    <t>Nota prot. n. 
56840 del 18/03/2021</t>
  </si>
  <si>
    <t>Z28312EDF8</t>
  </si>
  <si>
    <t>Fornitura di n. 3 chiavi per mezzo aziendale targato BD052FE - Officina Soldani s.r.l. di Terni - Periodo Marzo 2021</t>
  </si>
  <si>
    <t>AVVISI DI AGGIUDICAZIONE DAL 01/01/2021 AL 31/03/2021 - SERVIZIO AFFARI GENERALI, LEGALI E LOGISTICA</t>
  </si>
  <si>
    <t xml:space="preserve">Nota prot. n. 
64018 del 30/03/2021 </t>
  </si>
  <si>
    <t>Fornitura di N. 1 Batteria Start &amp; Stop 60 Amp per mezzo aziendale targato EX888VG - Officina Soldani  s.r.l. di Terni - Periodo Gennaio 2021</t>
  </si>
  <si>
    <t>Fornitura di N. 1 Chiave Code per mezzo aziendale targato FZ664PR - Officina Soldani  s.r.l. di Terni - Periodo Gennaio 2021</t>
  </si>
  <si>
    <t xml:space="preserve">Determ. nn. 735 del 03/02/2021 </t>
  </si>
  <si>
    <t xml:space="preserve">Determ. nn. 1463 del 09/03/2021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</si>
</sst>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;[Red]\-&quot;€&quot;\ #,##0.00"/>
    <numFmt numFmtId="165" formatCode="&quot;€&quot;\ #,##0.00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Verdana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i/>
      <sz val="11"/>
      <color rgb="FF000000"/>
      <name val="Tahoma"/>
      <family val="2"/>
    </font>
    <font>
      <i/>
      <sz val="11"/>
      <color theme="1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4" fillId="0" borderId="0"/>
    <xf numFmtId="0" fontId="21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1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165" fontId="14" fillId="0" borderId="12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164" fontId="15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165" fontId="17" fillId="0" borderId="12" xfId="0" applyNumberFormat="1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left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>
      <alignment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14" fontId="19" fillId="0" borderId="12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center" wrapText="1"/>
    </xf>
    <xf numFmtId="165" fontId="18" fillId="0" borderId="12" xfId="0" applyNumberFormat="1" applyFont="1" applyFill="1" applyBorder="1" applyAlignment="1">
      <alignment horizontal="center" vertical="center" wrapText="1"/>
    </xf>
    <xf numFmtId="165" fontId="19" fillId="0" borderId="12" xfId="0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0" fontId="18" fillId="0" borderId="12" xfId="0" applyFont="1" applyFill="1" applyBorder="1" applyAlignment="1">
      <alignment horizontal="left" vertical="center" wrapText="1"/>
    </xf>
    <xf numFmtId="165" fontId="19" fillId="0" borderId="12" xfId="0" applyNumberFormat="1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165" fontId="19" fillId="0" borderId="1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9" fillId="0" borderId="12" xfId="3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left" vertical="center" wrapText="1"/>
    </xf>
    <xf numFmtId="14" fontId="19" fillId="0" borderId="12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vertical="center" wrapText="1"/>
    </xf>
    <xf numFmtId="165" fontId="19" fillId="0" borderId="6" xfId="0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</cellXfs>
  <cellStyles count="4">
    <cellStyle name="Collegamento ipertestuale" xfId="1" builtinId="8"/>
    <cellStyle name="Normale" xfId="0" builtinId="0"/>
    <cellStyle name="Normale 2" xfId="2"/>
    <cellStyle name="Normale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145473</xdr:rowOff>
        </xdr:from>
        <xdr:to>
          <xdr:col>5</xdr:col>
          <xdr:colOff>241300</xdr:colOff>
          <xdr:row>17</xdr:row>
          <xdr:rowOff>24823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17</xdr:row>
          <xdr:rowOff>316923</xdr:rowOff>
        </xdr:from>
        <xdr:to>
          <xdr:col>5</xdr:col>
          <xdr:colOff>241300</xdr:colOff>
          <xdr:row>17</xdr:row>
          <xdr:rowOff>551873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18</xdr:row>
          <xdr:rowOff>492991</xdr:rowOff>
        </xdr:from>
        <xdr:to>
          <xdr:col>5</xdr:col>
          <xdr:colOff>241300</xdr:colOff>
          <xdr:row>18</xdr:row>
          <xdr:rowOff>727941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19</xdr:row>
          <xdr:rowOff>484332</xdr:rowOff>
        </xdr:from>
        <xdr:to>
          <xdr:col>5</xdr:col>
          <xdr:colOff>241300</xdr:colOff>
          <xdr:row>19</xdr:row>
          <xdr:rowOff>719282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20</xdr:row>
          <xdr:rowOff>304223</xdr:rowOff>
        </xdr:from>
        <xdr:to>
          <xdr:col>5</xdr:col>
          <xdr:colOff>241300</xdr:colOff>
          <xdr:row>20</xdr:row>
          <xdr:rowOff>539173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21</xdr:row>
          <xdr:rowOff>302491</xdr:rowOff>
        </xdr:from>
        <xdr:to>
          <xdr:col>5</xdr:col>
          <xdr:colOff>241300</xdr:colOff>
          <xdr:row>21</xdr:row>
          <xdr:rowOff>537441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22</xdr:row>
          <xdr:rowOff>472209</xdr:rowOff>
        </xdr:from>
        <xdr:to>
          <xdr:col>5</xdr:col>
          <xdr:colOff>241300</xdr:colOff>
          <xdr:row>22</xdr:row>
          <xdr:rowOff>707159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27</xdr:row>
          <xdr:rowOff>106795</xdr:rowOff>
        </xdr:from>
        <xdr:to>
          <xdr:col>5</xdr:col>
          <xdr:colOff>241300</xdr:colOff>
          <xdr:row>27</xdr:row>
          <xdr:rowOff>341745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36</xdr:row>
          <xdr:rowOff>173182</xdr:rowOff>
        </xdr:from>
        <xdr:to>
          <xdr:col>5</xdr:col>
          <xdr:colOff>241300</xdr:colOff>
          <xdr:row>36</xdr:row>
          <xdr:rowOff>408132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10</xdr:col>
          <xdr:colOff>209550</xdr:colOff>
          <xdr:row>19</xdr:row>
          <xdr:rowOff>215900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10</xdr:col>
          <xdr:colOff>209550</xdr:colOff>
          <xdr:row>19</xdr:row>
          <xdr:rowOff>215900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10</xdr:col>
          <xdr:colOff>209550</xdr:colOff>
          <xdr:row>19</xdr:row>
          <xdr:rowOff>215900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10</xdr:col>
          <xdr:colOff>209550</xdr:colOff>
          <xdr:row>19</xdr:row>
          <xdr:rowOff>215900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10</xdr:col>
          <xdr:colOff>209550</xdr:colOff>
          <xdr:row>19</xdr:row>
          <xdr:rowOff>215900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10</xdr:col>
          <xdr:colOff>209550</xdr:colOff>
          <xdr:row>19</xdr:row>
          <xdr:rowOff>215900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10</xdr:col>
          <xdr:colOff>209550</xdr:colOff>
          <xdr:row>19</xdr:row>
          <xdr:rowOff>215900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10</xdr:col>
          <xdr:colOff>209550</xdr:colOff>
          <xdr:row>19</xdr:row>
          <xdr:rowOff>215900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10</xdr:col>
          <xdr:colOff>209550</xdr:colOff>
          <xdr:row>19</xdr:row>
          <xdr:rowOff>215900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cig.avcp.it/SmartCig/preparaDettaglioComunicazioneOS.action?codDettaglioCarnet=14450916" TargetMode="External"/><Relationship Id="rId13" Type="http://schemas.openxmlformats.org/officeDocument/2006/relationships/drawing" Target="../drawings/drawing1.xml"/><Relationship Id="rId18" Type="http://schemas.openxmlformats.org/officeDocument/2006/relationships/image" Target="../media/image2.emf"/><Relationship Id="rId3" Type="http://schemas.openxmlformats.org/officeDocument/2006/relationships/hyperlink" Target="https://smartcig.avcp.it/SmartCig/preparaDettaglioComunicazioneOS.action?codDettaglioCarnet=13837679" TargetMode="External"/><Relationship Id="rId21" Type="http://schemas.openxmlformats.org/officeDocument/2006/relationships/control" Target="../activeX/activeX5.xml"/><Relationship Id="rId7" Type="http://schemas.openxmlformats.org/officeDocument/2006/relationships/hyperlink" Target="https://smartcig.avcp.it/SmartCig/preparaDettaglioComunicazioneOS.action?codDettaglioCarnet=14409515" TargetMode="External"/><Relationship Id="rId12" Type="http://schemas.openxmlformats.org/officeDocument/2006/relationships/printerSettings" Target="../printerSettings/printerSettings1.bin"/><Relationship Id="rId17" Type="http://schemas.openxmlformats.org/officeDocument/2006/relationships/control" Target="../activeX/activeX2.xml"/><Relationship Id="rId25" Type="http://schemas.openxmlformats.org/officeDocument/2006/relationships/control" Target="../activeX/activeX9.xml"/><Relationship Id="rId2" Type="http://schemas.openxmlformats.org/officeDocument/2006/relationships/hyperlink" Target="https://smartcig.avcp.it/SmartCig/preparaDettaglioComunicazioneOS.action?codDettaglioCarnet=13837716" TargetMode="External"/><Relationship Id="rId16" Type="http://schemas.openxmlformats.org/officeDocument/2006/relationships/image" Target="../media/image1.emf"/><Relationship Id="rId20" Type="http://schemas.openxmlformats.org/officeDocument/2006/relationships/control" Target="../activeX/activeX4.xml"/><Relationship Id="rId1" Type="http://schemas.openxmlformats.org/officeDocument/2006/relationships/hyperlink" Target="https://smartcig.avcp.it/SmartCig/preparaDettaglioComunicazioneOS.action?codDettaglioCarnet=13837765" TargetMode="External"/><Relationship Id="rId6" Type="http://schemas.openxmlformats.org/officeDocument/2006/relationships/hyperlink" Target="https://smartcig.avcp.it/SmartCig/preparaDettaglioComunicazioneOS.action?codDettaglioCarnet=14378674" TargetMode="External"/><Relationship Id="rId11" Type="http://schemas.openxmlformats.org/officeDocument/2006/relationships/hyperlink" Target="https://smartcig.avcp.it/SmartCig/preparaDettaglioComunicazioneOS.action?codDettaglioCarnet=14451061" TargetMode="External"/><Relationship Id="rId24" Type="http://schemas.openxmlformats.org/officeDocument/2006/relationships/control" Target="../activeX/activeX8.xml"/><Relationship Id="rId5" Type="http://schemas.openxmlformats.org/officeDocument/2006/relationships/hyperlink" Target="https://smartcig.avcp.it/SmartCig/preparaDettaglioComunicazioneOS.action?codDettaglioCarnet=13859382" TargetMode="External"/><Relationship Id="rId15" Type="http://schemas.openxmlformats.org/officeDocument/2006/relationships/control" Target="../activeX/activeX1.xml"/><Relationship Id="rId23" Type="http://schemas.openxmlformats.org/officeDocument/2006/relationships/control" Target="../activeX/activeX7.xml"/><Relationship Id="rId10" Type="http://schemas.openxmlformats.org/officeDocument/2006/relationships/hyperlink" Target="https://smartcig.avcp.it/SmartCig/preparaDettaglioComunicazioneOS.action?codDettaglioCarnet=14461246" TargetMode="External"/><Relationship Id="rId19" Type="http://schemas.openxmlformats.org/officeDocument/2006/relationships/control" Target="../activeX/activeX3.xml"/><Relationship Id="rId4" Type="http://schemas.openxmlformats.org/officeDocument/2006/relationships/hyperlink" Target="https://smartcig.avcp.it/SmartCig/preparaDettaglioComunicazioneOS.action?codDettaglioCarnet=13837642" TargetMode="External"/><Relationship Id="rId9" Type="http://schemas.openxmlformats.org/officeDocument/2006/relationships/hyperlink" Target="https://smartcig.avcp.it/SmartCig/preparaDettaglioComunicazioneOS.action?codDettaglioCarnet=14461394" TargetMode="External"/><Relationship Id="rId14" Type="http://schemas.openxmlformats.org/officeDocument/2006/relationships/vmlDrawing" Target="../drawings/vmlDrawing1.vml"/><Relationship Id="rId22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13" Type="http://schemas.openxmlformats.org/officeDocument/2006/relationships/image" Target="../media/image4.emf"/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12.xml"/><Relationship Id="rId12" Type="http://schemas.openxmlformats.org/officeDocument/2006/relationships/control" Target="../activeX/activeX1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1.xml"/><Relationship Id="rId11" Type="http://schemas.openxmlformats.org/officeDocument/2006/relationships/control" Target="../activeX/activeX16.xml"/><Relationship Id="rId5" Type="http://schemas.openxmlformats.org/officeDocument/2006/relationships/image" Target="../media/image3.emf"/><Relationship Id="rId10" Type="http://schemas.openxmlformats.org/officeDocument/2006/relationships/control" Target="../activeX/activeX15.xml"/><Relationship Id="rId4" Type="http://schemas.openxmlformats.org/officeDocument/2006/relationships/control" Target="../activeX/activeX10.xml"/><Relationship Id="rId9" Type="http://schemas.openxmlformats.org/officeDocument/2006/relationships/control" Target="../activeX/activeX14.xml"/><Relationship Id="rId14" Type="http://schemas.openxmlformats.org/officeDocument/2006/relationships/control" Target="../activeX/activeX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J226"/>
  <sheetViews>
    <sheetView zoomScale="110" zoomScaleNormal="110" workbookViewId="0">
      <selection activeCell="B1" sqref="B1:B1048576"/>
    </sheetView>
  </sheetViews>
  <sheetFormatPr defaultColWidth="9.08984375" defaultRowHeight="45" customHeight="1" x14ac:dyDescent="0.3"/>
  <cols>
    <col min="1" max="1" width="9.08984375" style="4"/>
    <col min="2" max="2" width="45.6328125" style="6" customWidth="1"/>
    <col min="3" max="3" width="13.08984375" style="4" bestFit="1" customWidth="1"/>
    <col min="4" max="4" width="18.36328125" style="60" customWidth="1"/>
    <col min="5" max="5" width="12.08984375" style="4" bestFit="1" customWidth="1"/>
    <col min="6" max="6" width="17" style="51" bestFit="1" customWidth="1"/>
    <col min="7" max="7" width="32.453125" style="4" customWidth="1"/>
    <col min="8" max="8" width="26.453125" style="4" customWidth="1"/>
    <col min="9" max="9" width="22.6328125" style="4" customWidth="1"/>
    <col min="10" max="16384" width="9.08984375" style="4"/>
  </cols>
  <sheetData>
    <row r="1" spans="1:10" ht="45" customHeight="1" x14ac:dyDescent="0.3">
      <c r="A1" s="12" t="s">
        <v>6</v>
      </c>
      <c r="B1" s="12" t="s">
        <v>2</v>
      </c>
      <c r="C1" s="12" t="s">
        <v>4</v>
      </c>
      <c r="D1" s="62" t="s">
        <v>0</v>
      </c>
      <c r="E1" s="12" t="s">
        <v>1</v>
      </c>
      <c r="F1" s="65" t="s">
        <v>5</v>
      </c>
      <c r="G1" s="12" t="s">
        <v>3</v>
      </c>
      <c r="H1" s="4" t="s">
        <v>44</v>
      </c>
    </row>
    <row r="2" spans="1:10" s="3" customFormat="1" ht="39" x14ac:dyDescent="0.3">
      <c r="A2" s="20">
        <v>1</v>
      </c>
      <c r="B2" s="22" t="s">
        <v>8</v>
      </c>
      <c r="C2" s="17" t="s">
        <v>9</v>
      </c>
      <c r="D2" s="18" t="s">
        <v>7</v>
      </c>
      <c r="E2" s="13" t="s">
        <v>22</v>
      </c>
      <c r="F2" s="43">
        <v>1230.5</v>
      </c>
      <c r="G2" s="14" t="s">
        <v>20</v>
      </c>
      <c r="I2" s="9"/>
    </row>
    <row r="3" spans="1:10" s="3" customFormat="1" ht="39" x14ac:dyDescent="0.35">
      <c r="A3" s="21">
        <f>1+A2</f>
        <v>2</v>
      </c>
      <c r="B3" s="23" t="s">
        <v>11</v>
      </c>
      <c r="C3" s="7" t="s">
        <v>9</v>
      </c>
      <c r="D3" s="19" t="s">
        <v>10</v>
      </c>
      <c r="E3" s="11" t="s">
        <v>22</v>
      </c>
      <c r="F3" s="44">
        <v>540</v>
      </c>
      <c r="G3" s="15" t="s">
        <v>20</v>
      </c>
      <c r="H3" s="8"/>
      <c r="I3" s="8"/>
    </row>
    <row r="4" spans="1:10" s="3" customFormat="1" ht="39" x14ac:dyDescent="0.35">
      <c r="A4" s="21">
        <f t="shared" ref="A4:A67" si="0">1+A3</f>
        <v>3</v>
      </c>
      <c r="B4" s="23" t="s">
        <v>309</v>
      </c>
      <c r="C4" s="7" t="s">
        <v>9</v>
      </c>
      <c r="D4" s="19" t="s">
        <v>12</v>
      </c>
      <c r="E4" s="11" t="s">
        <v>22</v>
      </c>
      <c r="F4" s="44">
        <v>367.83</v>
      </c>
      <c r="G4" s="15" t="s">
        <v>20</v>
      </c>
      <c r="H4" s="8"/>
    </row>
    <row r="5" spans="1:10" s="3" customFormat="1" ht="39" x14ac:dyDescent="0.3">
      <c r="A5" s="21">
        <f t="shared" si="0"/>
        <v>4</v>
      </c>
      <c r="B5" s="23" t="s">
        <v>14</v>
      </c>
      <c r="C5" s="7" t="s">
        <v>9</v>
      </c>
      <c r="D5" s="19" t="s">
        <v>13</v>
      </c>
      <c r="E5" s="11" t="s">
        <v>22</v>
      </c>
      <c r="F5" s="44">
        <v>114.84</v>
      </c>
      <c r="G5" s="15" t="s">
        <v>20</v>
      </c>
      <c r="H5" s="10"/>
      <c r="I5" s="9"/>
    </row>
    <row r="6" spans="1:10" s="3" customFormat="1" ht="39" x14ac:dyDescent="0.35">
      <c r="A6" s="21">
        <f t="shared" si="0"/>
        <v>5</v>
      </c>
      <c r="B6" s="38" t="s">
        <v>16</v>
      </c>
      <c r="C6" s="39" t="s">
        <v>17</v>
      </c>
      <c r="D6" s="40" t="s">
        <v>15</v>
      </c>
      <c r="E6" s="41" t="s">
        <v>24</v>
      </c>
      <c r="F6" s="45">
        <v>78660</v>
      </c>
      <c r="G6" s="42" t="s">
        <v>23</v>
      </c>
      <c r="H6" s="8" t="s">
        <v>170</v>
      </c>
      <c r="I6" s="42" t="s">
        <v>174</v>
      </c>
    </row>
    <row r="7" spans="1:10" s="3" customFormat="1" ht="30" customHeight="1" x14ac:dyDescent="0.35">
      <c r="A7" s="21">
        <f t="shared" si="0"/>
        <v>6</v>
      </c>
      <c r="B7" s="23" t="s">
        <v>19</v>
      </c>
      <c r="C7" s="7" t="s">
        <v>17</v>
      </c>
      <c r="D7" s="7" t="s">
        <v>18</v>
      </c>
      <c r="E7" s="11" t="s">
        <v>21</v>
      </c>
      <c r="F7" s="44">
        <v>524.97</v>
      </c>
      <c r="G7" s="15" t="s">
        <v>20</v>
      </c>
      <c r="H7" s="8" t="s">
        <v>168</v>
      </c>
      <c r="J7"/>
    </row>
    <row r="8" spans="1:10" s="5" customFormat="1" ht="43.5" x14ac:dyDescent="0.3">
      <c r="A8" s="21">
        <f t="shared" si="0"/>
        <v>7</v>
      </c>
      <c r="B8" s="24" t="s">
        <v>26</v>
      </c>
      <c r="C8" s="2" t="s">
        <v>27</v>
      </c>
      <c r="D8" s="7" t="s">
        <v>25</v>
      </c>
      <c r="E8" s="25" t="s">
        <v>22</v>
      </c>
      <c r="F8" s="44">
        <v>362.13</v>
      </c>
      <c r="G8" s="15" t="s">
        <v>20</v>
      </c>
      <c r="H8" s="37"/>
      <c r="I8" s="16"/>
      <c r="J8" s="16"/>
    </row>
    <row r="9" spans="1:10" s="3" customFormat="1" ht="43.5" x14ac:dyDescent="0.35">
      <c r="A9" s="21">
        <f t="shared" si="0"/>
        <v>8</v>
      </c>
      <c r="B9" s="24" t="s">
        <v>83</v>
      </c>
      <c r="C9" s="2" t="s">
        <v>27</v>
      </c>
      <c r="D9" s="7" t="s">
        <v>28</v>
      </c>
      <c r="E9" s="25" t="s">
        <v>22</v>
      </c>
      <c r="F9" s="44">
        <f>1281.85+25+34.41</f>
        <v>1341.26</v>
      </c>
      <c r="G9" s="15" t="s">
        <v>20</v>
      </c>
      <c r="H9" s="16"/>
      <c r="I9" s="16"/>
      <c r="J9" s="16"/>
    </row>
    <row r="10" spans="1:10" s="3" customFormat="1" ht="58" x14ac:dyDescent="0.35">
      <c r="A10" s="21">
        <f t="shared" si="0"/>
        <v>9</v>
      </c>
      <c r="B10" s="24" t="s">
        <v>30</v>
      </c>
      <c r="C10" s="2" t="s">
        <v>31</v>
      </c>
      <c r="D10" s="63" t="s">
        <v>29</v>
      </c>
      <c r="E10" s="25" t="s">
        <v>22</v>
      </c>
      <c r="F10" s="46">
        <v>40</v>
      </c>
      <c r="G10" s="15" t="s">
        <v>20</v>
      </c>
      <c r="I10"/>
    </row>
    <row r="11" spans="1:10" s="3" customFormat="1" ht="58" x14ac:dyDescent="0.35">
      <c r="A11" s="21">
        <f t="shared" si="0"/>
        <v>10</v>
      </c>
      <c r="B11" s="24" t="s">
        <v>33</v>
      </c>
      <c r="C11" s="2" t="s">
        <v>31</v>
      </c>
      <c r="D11" s="63" t="s">
        <v>32</v>
      </c>
      <c r="E11" s="25" t="s">
        <v>22</v>
      </c>
      <c r="F11" s="46">
        <v>43.6</v>
      </c>
      <c r="G11" s="15" t="s">
        <v>20</v>
      </c>
      <c r="H11" s="16"/>
      <c r="I11" s="16"/>
      <c r="J11" s="16"/>
    </row>
    <row r="12" spans="1:10" s="3" customFormat="1" ht="58" x14ac:dyDescent="0.35">
      <c r="A12" s="21">
        <f t="shared" si="0"/>
        <v>11</v>
      </c>
      <c r="B12" s="24" t="s">
        <v>35</v>
      </c>
      <c r="C12" s="2" t="s">
        <v>31</v>
      </c>
      <c r="D12" s="63" t="s">
        <v>34</v>
      </c>
      <c r="E12" s="25" t="s">
        <v>22</v>
      </c>
      <c r="F12" s="46">
        <v>193</v>
      </c>
      <c r="G12" s="15" t="s">
        <v>20</v>
      </c>
      <c r="H12" s="16"/>
      <c r="I12" s="16"/>
      <c r="J12" s="16"/>
    </row>
    <row r="13" spans="1:10" s="3" customFormat="1" ht="58" x14ac:dyDescent="0.35">
      <c r="A13" s="21">
        <f t="shared" si="0"/>
        <v>12</v>
      </c>
      <c r="B13" s="24" t="s">
        <v>37</v>
      </c>
      <c r="C13" s="2" t="s">
        <v>31</v>
      </c>
      <c r="D13" s="63" t="s">
        <v>36</v>
      </c>
      <c r="E13" s="25" t="s">
        <v>22</v>
      </c>
      <c r="F13" s="46">
        <v>914.4</v>
      </c>
      <c r="G13" s="15" t="s">
        <v>20</v>
      </c>
      <c r="I13"/>
    </row>
    <row r="14" spans="1:10" s="3" customFormat="1" ht="58" x14ac:dyDescent="0.35">
      <c r="A14" s="21">
        <f t="shared" si="0"/>
        <v>13</v>
      </c>
      <c r="B14" s="24" t="s">
        <v>39</v>
      </c>
      <c r="C14" s="2" t="s">
        <v>31</v>
      </c>
      <c r="D14" s="63" t="s">
        <v>38</v>
      </c>
      <c r="E14" s="25" t="s">
        <v>22</v>
      </c>
      <c r="F14" s="46">
        <v>186.07</v>
      </c>
      <c r="G14" s="15" t="s">
        <v>20</v>
      </c>
      <c r="H14" s="16" t="s">
        <v>171</v>
      </c>
      <c r="I14" s="16"/>
    </row>
    <row r="15" spans="1:10" s="3" customFormat="1" ht="72.5" x14ac:dyDescent="0.35">
      <c r="A15" s="21">
        <f t="shared" si="0"/>
        <v>14</v>
      </c>
      <c r="B15" s="24" t="s">
        <v>153</v>
      </c>
      <c r="C15" s="2" t="s">
        <v>31</v>
      </c>
      <c r="D15" s="63" t="s">
        <v>40</v>
      </c>
      <c r="E15" s="25" t="s">
        <v>41</v>
      </c>
      <c r="F15" s="46">
        <v>194.8</v>
      </c>
      <c r="G15" s="15" t="s">
        <v>20</v>
      </c>
      <c r="I15"/>
    </row>
    <row r="16" spans="1:10" s="3" customFormat="1" ht="58" x14ac:dyDescent="0.35">
      <c r="A16" s="21">
        <f t="shared" si="0"/>
        <v>15</v>
      </c>
      <c r="B16" s="24" t="s">
        <v>43</v>
      </c>
      <c r="C16" s="2" t="s">
        <v>31</v>
      </c>
      <c r="D16" s="63" t="s">
        <v>42</v>
      </c>
      <c r="E16" s="25" t="s">
        <v>41</v>
      </c>
      <c r="F16" s="46">
        <v>110.6</v>
      </c>
      <c r="G16" s="15" t="s">
        <v>20</v>
      </c>
      <c r="I16"/>
    </row>
    <row r="17" spans="1:10" s="3" customFormat="1" ht="30" customHeight="1" x14ac:dyDescent="0.35">
      <c r="A17" s="21">
        <f t="shared" si="0"/>
        <v>16</v>
      </c>
      <c r="B17" s="24" t="s">
        <v>46</v>
      </c>
      <c r="C17" s="2" t="s">
        <v>47</v>
      </c>
      <c r="D17" s="63" t="s">
        <v>45</v>
      </c>
      <c r="E17" s="25" t="s">
        <v>21</v>
      </c>
      <c r="F17" s="46">
        <v>1778.72</v>
      </c>
      <c r="G17" s="15" t="s">
        <v>20</v>
      </c>
      <c r="H17" s="16"/>
      <c r="I17" s="16"/>
      <c r="J17" s="16"/>
    </row>
    <row r="18" spans="1:10" s="3" customFormat="1" ht="43.5" x14ac:dyDescent="0.35">
      <c r="A18" s="21">
        <f t="shared" si="0"/>
        <v>17</v>
      </c>
      <c r="B18" s="16" t="s">
        <v>49</v>
      </c>
      <c r="C18" s="2" t="s">
        <v>50</v>
      </c>
      <c r="D18" s="35" t="s">
        <v>48</v>
      </c>
      <c r="E18" s="25" t="s">
        <v>22</v>
      </c>
      <c r="F18" s="47">
        <v>112.42</v>
      </c>
      <c r="G18" s="15" t="s">
        <v>20</v>
      </c>
      <c r="H18" s="3" t="s">
        <v>171</v>
      </c>
    </row>
    <row r="19" spans="1:10" s="3" customFormat="1" ht="58" x14ac:dyDescent="0.35">
      <c r="A19" s="21">
        <f t="shared" si="0"/>
        <v>18</v>
      </c>
      <c r="B19" s="16" t="s">
        <v>52</v>
      </c>
      <c r="C19" s="2" t="s">
        <v>50</v>
      </c>
      <c r="D19" s="35" t="s">
        <v>51</v>
      </c>
      <c r="E19" s="25" t="s">
        <v>22</v>
      </c>
      <c r="F19" s="47">
        <v>70.64</v>
      </c>
      <c r="G19" s="15" t="s">
        <v>20</v>
      </c>
      <c r="H19" s="3" t="s">
        <v>171</v>
      </c>
    </row>
    <row r="20" spans="1:10" s="3" customFormat="1" ht="58" x14ac:dyDescent="0.35">
      <c r="A20" s="21">
        <f t="shared" si="0"/>
        <v>19</v>
      </c>
      <c r="B20" s="16" t="s">
        <v>54</v>
      </c>
      <c r="C20" s="2" t="s">
        <v>50</v>
      </c>
      <c r="D20" s="35" t="s">
        <v>53</v>
      </c>
      <c r="E20" s="25" t="s">
        <v>22</v>
      </c>
      <c r="F20" s="47">
        <v>145.38</v>
      </c>
      <c r="G20" s="15" t="s">
        <v>20</v>
      </c>
    </row>
    <row r="21" spans="1:10" s="3" customFormat="1" ht="43.5" x14ac:dyDescent="0.35">
      <c r="A21" s="21">
        <f t="shared" si="0"/>
        <v>20</v>
      </c>
      <c r="B21" s="16" t="s">
        <v>56</v>
      </c>
      <c r="C21" s="2" t="s">
        <v>50</v>
      </c>
      <c r="D21" s="35" t="s">
        <v>55</v>
      </c>
      <c r="E21" s="25" t="s">
        <v>22</v>
      </c>
      <c r="F21" s="47">
        <v>41</v>
      </c>
      <c r="G21" s="15" t="s">
        <v>20</v>
      </c>
    </row>
    <row r="22" spans="1:10" s="3" customFormat="1" ht="43.5" x14ac:dyDescent="0.35">
      <c r="A22" s="21">
        <f t="shared" si="0"/>
        <v>21</v>
      </c>
      <c r="B22" s="16" t="s">
        <v>58</v>
      </c>
      <c r="C22" s="2" t="s">
        <v>50</v>
      </c>
      <c r="D22" s="35" t="s">
        <v>57</v>
      </c>
      <c r="E22" s="25" t="s">
        <v>22</v>
      </c>
      <c r="F22" s="47">
        <v>1162</v>
      </c>
      <c r="G22" s="15" t="s">
        <v>20</v>
      </c>
    </row>
    <row r="23" spans="1:10" s="3" customFormat="1" ht="58" x14ac:dyDescent="0.35">
      <c r="A23" s="21">
        <f t="shared" si="0"/>
        <v>22</v>
      </c>
      <c r="B23" s="16" t="s">
        <v>60</v>
      </c>
      <c r="C23" s="2" t="s">
        <v>50</v>
      </c>
      <c r="D23" s="35" t="s">
        <v>59</v>
      </c>
      <c r="E23" s="25" t="s">
        <v>22</v>
      </c>
      <c r="F23" s="47">
        <f>1581.3+39.6</f>
        <v>1620.8999999999999</v>
      </c>
      <c r="G23" s="15" t="s">
        <v>20</v>
      </c>
    </row>
    <row r="24" spans="1:10" s="3" customFormat="1" ht="43.5" x14ac:dyDescent="0.35">
      <c r="A24" s="21">
        <f t="shared" si="0"/>
        <v>23</v>
      </c>
      <c r="B24" s="16" t="s">
        <v>62</v>
      </c>
      <c r="C24" s="2" t="s">
        <v>50</v>
      </c>
      <c r="D24" s="35" t="s">
        <v>61</v>
      </c>
      <c r="E24" s="25" t="s">
        <v>22</v>
      </c>
      <c r="F24" s="47">
        <v>509</v>
      </c>
      <c r="G24" s="15" t="s">
        <v>20</v>
      </c>
    </row>
    <row r="25" spans="1:10" s="3" customFormat="1" ht="58" x14ac:dyDescent="0.35">
      <c r="A25" s="21">
        <f t="shared" si="0"/>
        <v>24</v>
      </c>
      <c r="B25" s="16" t="s">
        <v>64</v>
      </c>
      <c r="C25" s="2" t="s">
        <v>50</v>
      </c>
      <c r="D25" s="35" t="s">
        <v>63</v>
      </c>
      <c r="E25" s="25" t="s">
        <v>22</v>
      </c>
      <c r="F25" s="47">
        <f>1176.93+34.41</f>
        <v>1211.3400000000001</v>
      </c>
      <c r="G25" s="15" t="s">
        <v>20</v>
      </c>
    </row>
    <row r="26" spans="1:10" s="3" customFormat="1" ht="43.5" x14ac:dyDescent="0.35">
      <c r="A26" s="21">
        <f t="shared" si="0"/>
        <v>25</v>
      </c>
      <c r="B26" s="16" t="s">
        <v>78</v>
      </c>
      <c r="C26" s="2" t="s">
        <v>66</v>
      </c>
      <c r="D26" s="35" t="s">
        <v>65</v>
      </c>
      <c r="E26" s="27" t="s">
        <v>21</v>
      </c>
      <c r="F26" s="47">
        <v>14500</v>
      </c>
      <c r="G26" s="15" t="s">
        <v>20</v>
      </c>
    </row>
    <row r="27" spans="1:10" s="3" customFormat="1" ht="43.5" x14ac:dyDescent="0.35">
      <c r="A27" s="21">
        <f t="shared" si="0"/>
        <v>26</v>
      </c>
      <c r="B27" s="16" t="s">
        <v>68</v>
      </c>
      <c r="C27" s="2" t="s">
        <v>66</v>
      </c>
      <c r="D27" s="35" t="s">
        <v>67</v>
      </c>
      <c r="E27" s="27" t="s">
        <v>21</v>
      </c>
      <c r="F27" s="47">
        <v>15000</v>
      </c>
      <c r="G27" s="15" t="s">
        <v>20</v>
      </c>
    </row>
    <row r="28" spans="1:10" s="3" customFormat="1" ht="30" customHeight="1" x14ac:dyDescent="0.35">
      <c r="A28" s="21">
        <f t="shared" si="0"/>
        <v>27</v>
      </c>
      <c r="B28" s="16" t="s">
        <v>70</v>
      </c>
      <c r="C28" s="28">
        <v>41681</v>
      </c>
      <c r="D28" s="35" t="s">
        <v>69</v>
      </c>
      <c r="E28" s="27" t="s">
        <v>21</v>
      </c>
      <c r="F28" s="47">
        <v>5000</v>
      </c>
      <c r="G28" s="16" t="s">
        <v>73</v>
      </c>
    </row>
    <row r="29" spans="1:10" s="3" customFormat="1" ht="45.75" customHeight="1" x14ac:dyDescent="0.35">
      <c r="A29" s="21">
        <f t="shared" si="0"/>
        <v>28</v>
      </c>
      <c r="B29" s="16" t="s">
        <v>72</v>
      </c>
      <c r="C29" s="28">
        <v>41681</v>
      </c>
      <c r="D29" s="35" t="s">
        <v>71</v>
      </c>
      <c r="E29" s="27" t="s">
        <v>21</v>
      </c>
      <c r="F29" s="47">
        <v>6700</v>
      </c>
      <c r="G29" s="16" t="s">
        <v>73</v>
      </c>
    </row>
    <row r="30" spans="1:10" s="3" customFormat="1" ht="58" x14ac:dyDescent="0.35">
      <c r="A30" s="21">
        <f t="shared" si="0"/>
        <v>29</v>
      </c>
      <c r="B30" s="16" t="s">
        <v>75</v>
      </c>
      <c r="C30" s="28">
        <v>41681</v>
      </c>
      <c r="D30" s="35" t="s">
        <v>74</v>
      </c>
      <c r="E30" s="25" t="s">
        <v>22</v>
      </c>
      <c r="F30" s="47">
        <v>4047</v>
      </c>
      <c r="G30" s="15" t="s">
        <v>20</v>
      </c>
    </row>
    <row r="31" spans="1:10" s="3" customFormat="1" ht="30" customHeight="1" x14ac:dyDescent="0.35">
      <c r="A31" s="21">
        <f t="shared" si="0"/>
        <v>30</v>
      </c>
      <c r="B31" s="16" t="s">
        <v>77</v>
      </c>
      <c r="C31" s="28">
        <v>41681</v>
      </c>
      <c r="D31" s="35" t="s">
        <v>76</v>
      </c>
      <c r="E31" s="16" t="s">
        <v>41</v>
      </c>
      <c r="F31" s="47">
        <v>62.81</v>
      </c>
      <c r="G31" s="15" t="s">
        <v>20</v>
      </c>
    </row>
    <row r="32" spans="1:10" s="3" customFormat="1" ht="30" customHeight="1" x14ac:dyDescent="0.35">
      <c r="A32" s="21">
        <f t="shared" si="0"/>
        <v>31</v>
      </c>
      <c r="B32" s="16" t="s">
        <v>80</v>
      </c>
      <c r="C32" s="29">
        <v>41691</v>
      </c>
      <c r="D32" s="35" t="s">
        <v>79</v>
      </c>
      <c r="E32" s="30" t="s">
        <v>21</v>
      </c>
      <c r="F32" s="47">
        <v>542.17999999999995</v>
      </c>
      <c r="G32" s="16" t="s">
        <v>20</v>
      </c>
    </row>
    <row r="33" spans="1:9" s="3" customFormat="1" ht="30" customHeight="1" x14ac:dyDescent="0.35">
      <c r="A33" s="21">
        <f t="shared" si="0"/>
        <v>32</v>
      </c>
      <c r="B33" s="16" t="s">
        <v>82</v>
      </c>
      <c r="C33" s="29">
        <v>41691</v>
      </c>
      <c r="D33" s="35" t="s">
        <v>81</v>
      </c>
      <c r="E33" s="30" t="s">
        <v>21</v>
      </c>
      <c r="F33" s="47">
        <f>143.99+208.29</f>
        <v>352.28</v>
      </c>
      <c r="G33" s="16" t="s">
        <v>20</v>
      </c>
    </row>
    <row r="34" spans="1:9" s="3" customFormat="1" ht="43.5" x14ac:dyDescent="0.35">
      <c r="A34" s="21">
        <f t="shared" si="0"/>
        <v>33</v>
      </c>
      <c r="B34" s="16" t="s">
        <v>112</v>
      </c>
      <c r="C34" s="29">
        <v>41702</v>
      </c>
      <c r="D34" s="35" t="s">
        <v>84</v>
      </c>
      <c r="E34" s="25" t="s">
        <v>22</v>
      </c>
      <c r="F34" s="47">
        <f>583.52+75.9+61.23+80.96+69.83</f>
        <v>871.44</v>
      </c>
      <c r="G34" s="16" t="s">
        <v>20</v>
      </c>
    </row>
    <row r="35" spans="1:9" s="3" customFormat="1" ht="30" customHeight="1" x14ac:dyDescent="0.35">
      <c r="A35" s="21">
        <f t="shared" si="0"/>
        <v>34</v>
      </c>
      <c r="B35" s="16" t="s">
        <v>111</v>
      </c>
      <c r="C35" s="29">
        <v>41702</v>
      </c>
      <c r="D35" s="35" t="s">
        <v>85</v>
      </c>
      <c r="E35" s="25" t="s">
        <v>22</v>
      </c>
      <c r="F35" s="47">
        <v>293</v>
      </c>
      <c r="G35" s="16" t="s">
        <v>20</v>
      </c>
    </row>
    <row r="36" spans="1:9" s="3" customFormat="1" ht="30" customHeight="1" x14ac:dyDescent="0.35">
      <c r="A36" s="21">
        <f t="shared" si="0"/>
        <v>35</v>
      </c>
      <c r="B36" s="16" t="s">
        <v>110</v>
      </c>
      <c r="C36" s="29">
        <v>41702</v>
      </c>
      <c r="D36" s="35" t="s">
        <v>86</v>
      </c>
      <c r="E36" s="25" t="s">
        <v>22</v>
      </c>
      <c r="F36" s="47">
        <f>907.47+183</f>
        <v>1090.47</v>
      </c>
      <c r="G36" s="16" t="s">
        <v>20</v>
      </c>
    </row>
    <row r="37" spans="1:9" s="3" customFormat="1" ht="41.25" customHeight="1" x14ac:dyDescent="0.35">
      <c r="A37" s="21">
        <f t="shared" si="0"/>
        <v>36</v>
      </c>
      <c r="B37" s="16" t="s">
        <v>87</v>
      </c>
      <c r="C37" s="29">
        <v>41702</v>
      </c>
      <c r="D37" s="35" t="s">
        <v>88</v>
      </c>
      <c r="E37" s="25" t="s">
        <v>22</v>
      </c>
      <c r="F37" s="47">
        <f>39.39+98.73</f>
        <v>138.12</v>
      </c>
      <c r="G37" s="16" t="s">
        <v>20</v>
      </c>
    </row>
    <row r="38" spans="1:9" s="3" customFormat="1" ht="42.75" customHeight="1" x14ac:dyDescent="0.35">
      <c r="A38" s="21">
        <f t="shared" si="0"/>
        <v>37</v>
      </c>
      <c r="B38" s="16" t="s">
        <v>113</v>
      </c>
      <c r="C38" s="29">
        <v>41704</v>
      </c>
      <c r="D38" s="35" t="s">
        <v>89</v>
      </c>
      <c r="E38" s="25" t="s">
        <v>41</v>
      </c>
      <c r="F38" s="47">
        <f>75+144</f>
        <v>219</v>
      </c>
      <c r="G38" s="16" t="s">
        <v>20</v>
      </c>
    </row>
    <row r="39" spans="1:9" s="3" customFormat="1" ht="30" customHeight="1" x14ac:dyDescent="0.35">
      <c r="A39" s="21">
        <f t="shared" si="0"/>
        <v>38</v>
      </c>
      <c r="B39" s="16" t="s">
        <v>91</v>
      </c>
      <c r="C39" s="31">
        <v>41711</v>
      </c>
      <c r="D39" s="35" t="s">
        <v>90</v>
      </c>
      <c r="E39" s="25" t="s">
        <v>21</v>
      </c>
      <c r="F39" s="47">
        <v>405</v>
      </c>
      <c r="G39" s="16" t="s">
        <v>20</v>
      </c>
    </row>
    <row r="40" spans="1:9" s="3" customFormat="1" ht="30" customHeight="1" x14ac:dyDescent="0.35">
      <c r="A40" s="21">
        <f t="shared" si="0"/>
        <v>39</v>
      </c>
      <c r="B40" s="16" t="s">
        <v>93</v>
      </c>
      <c r="C40" s="31">
        <v>41711</v>
      </c>
      <c r="D40" s="35" t="s">
        <v>92</v>
      </c>
      <c r="E40" s="25" t="s">
        <v>21</v>
      </c>
      <c r="F40" s="47">
        <v>45.43</v>
      </c>
      <c r="G40" s="16" t="s">
        <v>20</v>
      </c>
    </row>
    <row r="41" spans="1:9" s="3" customFormat="1" ht="43.5" x14ac:dyDescent="0.35">
      <c r="A41" s="21">
        <f t="shared" si="0"/>
        <v>40</v>
      </c>
      <c r="B41" s="16" t="s">
        <v>95</v>
      </c>
      <c r="C41" s="31">
        <v>41711</v>
      </c>
      <c r="D41" s="35" t="s">
        <v>94</v>
      </c>
      <c r="E41" s="25" t="s">
        <v>41</v>
      </c>
      <c r="F41" s="47">
        <v>295</v>
      </c>
      <c r="G41" s="16" t="s">
        <v>20</v>
      </c>
    </row>
    <row r="42" spans="1:9" s="3" customFormat="1" ht="30" customHeight="1" x14ac:dyDescent="0.35">
      <c r="A42" s="21">
        <f t="shared" si="0"/>
        <v>41</v>
      </c>
      <c r="B42" s="16" t="s">
        <v>97</v>
      </c>
      <c r="C42" s="31">
        <v>41711</v>
      </c>
      <c r="D42" s="35" t="s">
        <v>96</v>
      </c>
      <c r="E42" s="25" t="s">
        <v>21</v>
      </c>
      <c r="F42" s="47">
        <v>369.6</v>
      </c>
      <c r="G42" s="16" t="s">
        <v>20</v>
      </c>
      <c r="H42" s="3" t="s">
        <v>168</v>
      </c>
    </row>
    <row r="43" spans="1:9" s="3" customFormat="1" ht="30" customHeight="1" x14ac:dyDescent="0.35">
      <c r="A43" s="21">
        <f t="shared" si="0"/>
        <v>42</v>
      </c>
      <c r="B43" s="16" t="s">
        <v>99</v>
      </c>
      <c r="C43" s="31">
        <v>41711</v>
      </c>
      <c r="D43" s="35" t="s">
        <v>98</v>
      </c>
      <c r="E43" s="25" t="s">
        <v>21</v>
      </c>
      <c r="F43" s="47">
        <v>99.18</v>
      </c>
      <c r="G43" s="16" t="s">
        <v>20</v>
      </c>
      <c r="H43" s="3" t="s">
        <v>168</v>
      </c>
      <c r="I43"/>
    </row>
    <row r="44" spans="1:9" s="3" customFormat="1" ht="30" customHeight="1" x14ac:dyDescent="0.35">
      <c r="A44" s="21">
        <f t="shared" si="0"/>
        <v>43</v>
      </c>
      <c r="B44" s="16" t="s">
        <v>101</v>
      </c>
      <c r="C44" s="31">
        <v>41718</v>
      </c>
      <c r="D44" s="35" t="s">
        <v>100</v>
      </c>
      <c r="E44" s="25" t="s">
        <v>22</v>
      </c>
      <c r="F44" s="66">
        <v>79</v>
      </c>
      <c r="G44" s="16" t="s">
        <v>20</v>
      </c>
      <c r="H44" s="16"/>
      <c r="I44" s="16"/>
    </row>
    <row r="45" spans="1:9" s="3" customFormat="1" ht="43.5" x14ac:dyDescent="0.35">
      <c r="A45" s="21">
        <f t="shared" si="0"/>
        <v>44</v>
      </c>
      <c r="B45" s="16" t="s">
        <v>103</v>
      </c>
      <c r="C45" s="31">
        <v>41719</v>
      </c>
      <c r="D45" s="35" t="s">
        <v>102</v>
      </c>
      <c r="E45" s="25" t="s">
        <v>22</v>
      </c>
      <c r="F45" s="66">
        <v>505.25</v>
      </c>
      <c r="G45" s="16" t="s">
        <v>20</v>
      </c>
      <c r="H45" s="16"/>
      <c r="I45" s="16"/>
    </row>
    <row r="46" spans="1:9" s="3" customFormat="1" ht="30" customHeight="1" x14ac:dyDescent="0.35">
      <c r="A46" s="21">
        <f t="shared" si="0"/>
        <v>45</v>
      </c>
      <c r="B46" s="16" t="s">
        <v>105</v>
      </c>
      <c r="C46" s="31">
        <v>41719</v>
      </c>
      <c r="D46" s="35" t="s">
        <v>104</v>
      </c>
      <c r="E46" s="25" t="s">
        <v>22</v>
      </c>
      <c r="F46" s="66">
        <v>167.21</v>
      </c>
      <c r="G46" s="16" t="s">
        <v>20</v>
      </c>
      <c r="H46" s="16"/>
    </row>
    <row r="47" spans="1:9" s="3" customFormat="1" ht="43.5" x14ac:dyDescent="0.35">
      <c r="A47" s="21">
        <f t="shared" si="0"/>
        <v>46</v>
      </c>
      <c r="B47" s="16" t="s">
        <v>107</v>
      </c>
      <c r="C47" s="31">
        <v>41719</v>
      </c>
      <c r="D47" s="35" t="s">
        <v>106</v>
      </c>
      <c r="E47" s="25" t="s">
        <v>22</v>
      </c>
      <c r="F47" s="66">
        <v>65.98</v>
      </c>
      <c r="G47" s="16" t="s">
        <v>20</v>
      </c>
      <c r="H47" s="16"/>
    </row>
    <row r="48" spans="1:9" s="3" customFormat="1" ht="43.5" x14ac:dyDescent="0.35">
      <c r="A48" s="21">
        <f t="shared" si="0"/>
        <v>47</v>
      </c>
      <c r="B48" s="16" t="s">
        <v>108</v>
      </c>
      <c r="C48" s="31">
        <v>41722</v>
      </c>
      <c r="D48" s="35" t="s">
        <v>109</v>
      </c>
      <c r="E48" s="25" t="s">
        <v>21</v>
      </c>
      <c r="F48" s="47">
        <v>14500</v>
      </c>
      <c r="G48" s="16" t="s">
        <v>20</v>
      </c>
      <c r="H48" s="16"/>
      <c r="I48" s="16"/>
    </row>
    <row r="49" spans="1:8" s="3" customFormat="1" ht="30" customHeight="1" x14ac:dyDescent="0.35">
      <c r="A49" s="21">
        <f t="shared" si="0"/>
        <v>48</v>
      </c>
      <c r="B49" s="16" t="s">
        <v>115</v>
      </c>
      <c r="C49" s="31">
        <v>41729</v>
      </c>
      <c r="D49" s="35" t="s">
        <v>114</v>
      </c>
      <c r="E49" s="25" t="s">
        <v>22</v>
      </c>
      <c r="F49" s="66">
        <v>2408</v>
      </c>
      <c r="G49" s="16" t="s">
        <v>20</v>
      </c>
    </row>
    <row r="50" spans="1:8" s="3" customFormat="1" ht="30" customHeight="1" x14ac:dyDescent="0.35">
      <c r="A50" s="21">
        <f t="shared" si="0"/>
        <v>49</v>
      </c>
      <c r="B50" s="16" t="s">
        <v>116</v>
      </c>
      <c r="C50" s="31">
        <v>41732</v>
      </c>
      <c r="D50" s="35" t="s">
        <v>117</v>
      </c>
      <c r="E50" s="25" t="s">
        <v>41</v>
      </c>
      <c r="F50" s="47">
        <v>3.46</v>
      </c>
      <c r="G50" s="16" t="s">
        <v>20</v>
      </c>
    </row>
    <row r="51" spans="1:8" s="3" customFormat="1" ht="43.5" x14ac:dyDescent="0.35">
      <c r="A51" s="21">
        <f t="shared" si="0"/>
        <v>50</v>
      </c>
      <c r="B51" s="16" t="s">
        <v>118</v>
      </c>
      <c r="C51" s="31">
        <v>41732</v>
      </c>
      <c r="D51" s="35" t="s">
        <v>119</v>
      </c>
      <c r="E51" s="25" t="s">
        <v>22</v>
      </c>
      <c r="F51" s="47">
        <v>85.99</v>
      </c>
      <c r="G51" s="16" t="s">
        <v>20</v>
      </c>
    </row>
    <row r="52" spans="1:8" s="3" customFormat="1" ht="43.5" customHeight="1" x14ac:dyDescent="0.35">
      <c r="A52" s="21">
        <f t="shared" si="0"/>
        <v>51</v>
      </c>
      <c r="B52" s="16" t="s">
        <v>121</v>
      </c>
      <c r="C52" s="31">
        <v>41733</v>
      </c>
      <c r="D52" s="35" t="s">
        <v>120</v>
      </c>
      <c r="E52" s="16" t="s">
        <v>21</v>
      </c>
      <c r="F52" s="47">
        <v>24125</v>
      </c>
      <c r="G52" s="16" t="s">
        <v>73</v>
      </c>
      <c r="H52" s="3" t="s">
        <v>172</v>
      </c>
    </row>
    <row r="53" spans="1:8" s="3" customFormat="1" ht="30" customHeight="1" x14ac:dyDescent="0.35">
      <c r="A53" s="21">
        <f t="shared" si="0"/>
        <v>52</v>
      </c>
      <c r="B53" s="16" t="s">
        <v>123</v>
      </c>
      <c r="C53" s="31">
        <v>41733</v>
      </c>
      <c r="D53" s="35" t="s">
        <v>122</v>
      </c>
      <c r="E53" s="16" t="s">
        <v>21</v>
      </c>
      <c r="F53" s="47">
        <v>4450</v>
      </c>
      <c r="G53" s="16" t="s">
        <v>73</v>
      </c>
      <c r="H53" s="3" t="s">
        <v>172</v>
      </c>
    </row>
    <row r="54" spans="1:8" s="3" customFormat="1" ht="29" x14ac:dyDescent="0.35">
      <c r="A54" s="21">
        <f t="shared" si="0"/>
        <v>53</v>
      </c>
      <c r="B54" s="16" t="s">
        <v>125</v>
      </c>
      <c r="C54" s="31">
        <v>41737</v>
      </c>
      <c r="D54" s="35" t="s">
        <v>124</v>
      </c>
      <c r="E54" s="16" t="s">
        <v>21</v>
      </c>
      <c r="F54" s="66">
        <v>4864.1400000000003</v>
      </c>
      <c r="G54" s="16" t="s">
        <v>126</v>
      </c>
      <c r="H54" s="3" t="s">
        <v>127</v>
      </c>
    </row>
    <row r="55" spans="1:8" s="3" customFormat="1" ht="41.25" customHeight="1" x14ac:dyDescent="0.35">
      <c r="A55" s="21">
        <f t="shared" si="0"/>
        <v>54</v>
      </c>
      <c r="B55" s="16" t="s">
        <v>129</v>
      </c>
      <c r="C55" s="31">
        <v>41737</v>
      </c>
      <c r="D55" s="35" t="s">
        <v>128</v>
      </c>
      <c r="E55" s="16" t="s">
        <v>21</v>
      </c>
      <c r="F55" s="47">
        <v>4500</v>
      </c>
      <c r="G55" s="16" t="s">
        <v>20</v>
      </c>
    </row>
    <row r="56" spans="1:8" s="3" customFormat="1" ht="30" customHeight="1" x14ac:dyDescent="0.35">
      <c r="A56" s="21">
        <f t="shared" si="0"/>
        <v>55</v>
      </c>
      <c r="B56" s="16" t="s">
        <v>131</v>
      </c>
      <c r="C56" s="31">
        <v>41751</v>
      </c>
      <c r="D56" s="35" t="s">
        <v>130</v>
      </c>
      <c r="E56" s="16" t="s">
        <v>21</v>
      </c>
      <c r="F56" s="47">
        <v>634.66999999999996</v>
      </c>
      <c r="G56" s="16" t="s">
        <v>20</v>
      </c>
    </row>
    <row r="57" spans="1:8" s="3" customFormat="1" ht="30" customHeight="1" x14ac:dyDescent="0.35">
      <c r="A57" s="21">
        <f t="shared" si="0"/>
        <v>56</v>
      </c>
      <c r="B57" s="16" t="s">
        <v>133</v>
      </c>
      <c r="C57" s="31">
        <v>41753</v>
      </c>
      <c r="D57" s="35" t="s">
        <v>132</v>
      </c>
      <c r="E57" s="16" t="s">
        <v>21</v>
      </c>
      <c r="F57" s="47">
        <v>316.39999999999998</v>
      </c>
      <c r="G57" s="16" t="s">
        <v>20</v>
      </c>
      <c r="H57" s="3" t="s">
        <v>168</v>
      </c>
    </row>
    <row r="58" spans="1:8" s="3" customFormat="1" ht="40.5" customHeight="1" x14ac:dyDescent="0.35">
      <c r="A58" s="21">
        <f t="shared" si="0"/>
        <v>57</v>
      </c>
      <c r="B58" s="16" t="s">
        <v>135</v>
      </c>
      <c r="C58" s="31">
        <v>41759</v>
      </c>
      <c r="D58" s="35" t="s">
        <v>134</v>
      </c>
      <c r="E58" s="16" t="s">
        <v>21</v>
      </c>
      <c r="F58" s="47">
        <v>13501.02</v>
      </c>
      <c r="G58" s="16" t="s">
        <v>126</v>
      </c>
      <c r="H58" s="3" t="s">
        <v>173</v>
      </c>
    </row>
    <row r="59" spans="1:8" s="3" customFormat="1" ht="29" x14ac:dyDescent="0.35">
      <c r="A59" s="21">
        <f t="shared" si="0"/>
        <v>58</v>
      </c>
      <c r="B59" s="16" t="s">
        <v>213</v>
      </c>
      <c r="C59" s="31">
        <v>41764</v>
      </c>
      <c r="D59" s="35" t="s">
        <v>136</v>
      </c>
      <c r="E59" s="16" t="s">
        <v>21</v>
      </c>
      <c r="F59" s="47">
        <v>15000</v>
      </c>
      <c r="G59" s="16" t="s">
        <v>20</v>
      </c>
    </row>
    <row r="60" spans="1:8" s="3" customFormat="1" ht="43.5" x14ac:dyDescent="0.35">
      <c r="A60" s="21">
        <f t="shared" si="0"/>
        <v>59</v>
      </c>
      <c r="B60" s="16" t="s">
        <v>138</v>
      </c>
      <c r="C60" s="31">
        <v>41767</v>
      </c>
      <c r="D60" s="35" t="s">
        <v>137</v>
      </c>
      <c r="E60" s="1" t="s">
        <v>22</v>
      </c>
      <c r="F60" s="47">
        <v>2318.0100000000002</v>
      </c>
      <c r="G60" s="16" t="s">
        <v>20</v>
      </c>
    </row>
    <row r="61" spans="1:8" s="3" customFormat="1" ht="43.5" x14ac:dyDescent="0.35">
      <c r="A61" s="21">
        <f t="shared" si="0"/>
        <v>60</v>
      </c>
      <c r="B61" s="16" t="s">
        <v>140</v>
      </c>
      <c r="C61" s="31">
        <v>41767</v>
      </c>
      <c r="D61" s="35" t="s">
        <v>139</v>
      </c>
      <c r="E61" s="1" t="s">
        <v>22</v>
      </c>
      <c r="F61" s="47">
        <v>3780</v>
      </c>
      <c r="G61" s="16" t="s">
        <v>20</v>
      </c>
    </row>
    <row r="62" spans="1:8" s="3" customFormat="1" ht="30" customHeight="1" x14ac:dyDescent="0.35">
      <c r="A62" s="21">
        <f t="shared" si="0"/>
        <v>61</v>
      </c>
      <c r="B62" s="16" t="s">
        <v>142</v>
      </c>
      <c r="C62" s="31">
        <v>41767</v>
      </c>
      <c r="D62" s="35" t="s">
        <v>141</v>
      </c>
      <c r="E62" s="1" t="s">
        <v>22</v>
      </c>
      <c r="F62" s="48">
        <v>72.3</v>
      </c>
      <c r="G62" s="16" t="s">
        <v>20</v>
      </c>
    </row>
    <row r="63" spans="1:8" s="3" customFormat="1" ht="30" customHeight="1" x14ac:dyDescent="0.35">
      <c r="A63" s="21">
        <f t="shared" si="0"/>
        <v>62</v>
      </c>
      <c r="B63" s="16" t="s">
        <v>144</v>
      </c>
      <c r="C63" s="31">
        <v>41767</v>
      </c>
      <c r="D63" s="35" t="s">
        <v>143</v>
      </c>
      <c r="E63" s="1" t="s">
        <v>22</v>
      </c>
      <c r="F63" s="47">
        <v>910.4</v>
      </c>
      <c r="G63" s="16" t="s">
        <v>20</v>
      </c>
    </row>
    <row r="64" spans="1:8" s="3" customFormat="1" ht="30" customHeight="1" x14ac:dyDescent="0.35">
      <c r="A64" s="21">
        <f t="shared" si="0"/>
        <v>63</v>
      </c>
      <c r="B64" s="16" t="s">
        <v>146</v>
      </c>
      <c r="C64" s="31">
        <v>41767</v>
      </c>
      <c r="D64" s="35" t="s">
        <v>145</v>
      </c>
      <c r="E64" s="1" t="s">
        <v>22</v>
      </c>
      <c r="F64" s="47">
        <f>563.35+141.18</f>
        <v>704.53</v>
      </c>
      <c r="G64" s="16" t="s">
        <v>20</v>
      </c>
    </row>
    <row r="65" spans="1:9" s="3" customFormat="1" ht="30" customHeight="1" x14ac:dyDescent="0.35">
      <c r="A65" s="21">
        <f t="shared" si="0"/>
        <v>64</v>
      </c>
      <c r="B65" s="16" t="s">
        <v>148</v>
      </c>
      <c r="C65" s="31">
        <v>41767</v>
      </c>
      <c r="D65" s="35" t="s">
        <v>147</v>
      </c>
      <c r="E65" s="3" t="s">
        <v>21</v>
      </c>
      <c r="F65" s="47">
        <v>90</v>
      </c>
      <c r="G65" s="16" t="s">
        <v>20</v>
      </c>
      <c r="H65" s="32"/>
    </row>
    <row r="66" spans="1:9" s="3" customFormat="1" ht="43.5" x14ac:dyDescent="0.35">
      <c r="A66" s="21">
        <f t="shared" si="0"/>
        <v>65</v>
      </c>
      <c r="B66" s="16" t="s">
        <v>150</v>
      </c>
      <c r="C66" s="31">
        <v>41767</v>
      </c>
      <c r="D66" s="35" t="s">
        <v>149</v>
      </c>
      <c r="E66" s="1" t="s">
        <v>22</v>
      </c>
      <c r="F66" s="47">
        <v>200</v>
      </c>
      <c r="G66" s="16" t="s">
        <v>20</v>
      </c>
      <c r="H66" s="32"/>
    </row>
    <row r="67" spans="1:9" s="3" customFormat="1" ht="30" customHeight="1" x14ac:dyDescent="0.35">
      <c r="A67" s="21">
        <f t="shared" si="0"/>
        <v>66</v>
      </c>
      <c r="B67" s="16" t="s">
        <v>152</v>
      </c>
      <c r="C67" s="31">
        <v>41771</v>
      </c>
      <c r="D67" s="35" t="s">
        <v>151</v>
      </c>
      <c r="E67" s="3" t="s">
        <v>21</v>
      </c>
      <c r="F67" s="47">
        <v>301.7</v>
      </c>
      <c r="G67" s="16" t="s">
        <v>20</v>
      </c>
      <c r="H67" s="32" t="s">
        <v>168</v>
      </c>
    </row>
    <row r="68" spans="1:9" s="3" customFormat="1" ht="30" customHeight="1" x14ac:dyDescent="0.35">
      <c r="A68" s="21">
        <f t="shared" ref="A68:A131" si="1">1+A67</f>
        <v>67</v>
      </c>
      <c r="B68" s="16" t="s">
        <v>154</v>
      </c>
      <c r="C68" s="31">
        <v>41771</v>
      </c>
      <c r="D68" s="35" t="s">
        <v>155</v>
      </c>
      <c r="E68" s="1" t="s">
        <v>22</v>
      </c>
      <c r="F68" s="47">
        <v>135.66</v>
      </c>
      <c r="G68" s="16" t="s">
        <v>20</v>
      </c>
      <c r="H68" s="32"/>
    </row>
    <row r="69" spans="1:9" s="3" customFormat="1" ht="30" customHeight="1" x14ac:dyDescent="0.35">
      <c r="A69" s="21">
        <f t="shared" si="1"/>
        <v>68</v>
      </c>
      <c r="B69" s="16" t="s">
        <v>156</v>
      </c>
      <c r="C69" s="31">
        <v>41771</v>
      </c>
      <c r="D69" s="35" t="s">
        <v>157</v>
      </c>
      <c r="E69" s="1" t="s">
        <v>22</v>
      </c>
      <c r="F69" s="47">
        <v>54</v>
      </c>
      <c r="G69" s="16" t="s">
        <v>20</v>
      </c>
      <c r="H69" s="32"/>
    </row>
    <row r="70" spans="1:9" s="3" customFormat="1" ht="30" customHeight="1" x14ac:dyDescent="0.35">
      <c r="A70" s="21">
        <f t="shared" si="1"/>
        <v>69</v>
      </c>
      <c r="B70" s="16" t="s">
        <v>159</v>
      </c>
      <c r="C70" s="31">
        <v>41773</v>
      </c>
      <c r="D70" s="35" t="s">
        <v>158</v>
      </c>
      <c r="E70" s="3" t="s">
        <v>21</v>
      </c>
      <c r="F70" s="66">
        <v>50</v>
      </c>
      <c r="G70" s="16" t="s">
        <v>126</v>
      </c>
      <c r="H70" s="32" t="s">
        <v>169</v>
      </c>
    </row>
    <row r="71" spans="1:9" s="3" customFormat="1" ht="30" customHeight="1" x14ac:dyDescent="0.35">
      <c r="A71" s="21">
        <f t="shared" si="1"/>
        <v>70</v>
      </c>
      <c r="B71" s="16" t="s">
        <v>161</v>
      </c>
      <c r="C71" s="29">
        <v>41773</v>
      </c>
      <c r="D71" s="35" t="s">
        <v>160</v>
      </c>
      <c r="E71" s="1" t="s">
        <v>41</v>
      </c>
      <c r="F71" s="47">
        <v>414</v>
      </c>
      <c r="G71" s="16" t="s">
        <v>20</v>
      </c>
      <c r="H71" s="32"/>
    </row>
    <row r="72" spans="1:9" s="3" customFormat="1" ht="30" customHeight="1" x14ac:dyDescent="0.35">
      <c r="A72" s="21">
        <f t="shared" si="1"/>
        <v>71</v>
      </c>
      <c r="B72" s="16" t="s">
        <v>162</v>
      </c>
      <c r="C72" s="29">
        <v>41774</v>
      </c>
      <c r="D72" s="35" t="s">
        <v>163</v>
      </c>
      <c r="E72" s="3" t="s">
        <v>21</v>
      </c>
      <c r="F72" s="47">
        <v>220.59</v>
      </c>
      <c r="G72" s="16" t="s">
        <v>20</v>
      </c>
      <c r="H72" s="33"/>
    </row>
    <row r="73" spans="1:9" s="3" customFormat="1" ht="41.25" customHeight="1" x14ac:dyDescent="0.35">
      <c r="A73" s="21">
        <f t="shared" si="1"/>
        <v>72</v>
      </c>
      <c r="B73" s="16" t="s">
        <v>165</v>
      </c>
      <c r="C73" s="29">
        <v>41775</v>
      </c>
      <c r="D73" s="35" t="s">
        <v>164</v>
      </c>
      <c r="E73" s="3" t="s">
        <v>21</v>
      </c>
      <c r="F73" s="47">
        <v>635.21</v>
      </c>
      <c r="G73" s="16" t="s">
        <v>20</v>
      </c>
      <c r="H73" s="34" t="s">
        <v>168</v>
      </c>
    </row>
    <row r="74" spans="1:9" s="3" customFormat="1" ht="44.25" customHeight="1" x14ac:dyDescent="0.35">
      <c r="A74" s="21">
        <f t="shared" si="1"/>
        <v>73</v>
      </c>
      <c r="B74" s="16" t="s">
        <v>167</v>
      </c>
      <c r="C74" s="36">
        <v>41786</v>
      </c>
      <c r="D74" s="35" t="s">
        <v>166</v>
      </c>
      <c r="E74" s="3" t="s">
        <v>21</v>
      </c>
      <c r="F74" s="47">
        <v>221.55</v>
      </c>
      <c r="G74" s="16" t="s">
        <v>20</v>
      </c>
      <c r="H74" s="34" t="s">
        <v>168</v>
      </c>
    </row>
    <row r="75" spans="1:9" s="3" customFormat="1" ht="30" customHeight="1" x14ac:dyDescent="0.35">
      <c r="A75" s="21">
        <f t="shared" si="1"/>
        <v>74</v>
      </c>
      <c r="B75" s="38" t="s">
        <v>175</v>
      </c>
      <c r="C75" s="36">
        <v>41774</v>
      </c>
      <c r="D75" s="61" t="s">
        <v>182</v>
      </c>
      <c r="E75" s="38" t="s">
        <v>21</v>
      </c>
      <c r="F75" s="52">
        <v>179142.48</v>
      </c>
      <c r="G75" s="38" t="s">
        <v>23</v>
      </c>
      <c r="H75" s="3" t="s">
        <v>170</v>
      </c>
      <c r="I75" s="42" t="s">
        <v>174</v>
      </c>
    </row>
    <row r="76" spans="1:9" s="3" customFormat="1" ht="30" customHeight="1" x14ac:dyDescent="0.35">
      <c r="A76" s="21">
        <f t="shared" si="1"/>
        <v>75</v>
      </c>
      <c r="B76" s="38" t="s">
        <v>176</v>
      </c>
      <c r="C76" s="36">
        <v>41774</v>
      </c>
      <c r="D76" s="61" t="s">
        <v>183</v>
      </c>
      <c r="E76" s="38" t="s">
        <v>21</v>
      </c>
      <c r="F76" s="52">
        <v>206327.96</v>
      </c>
      <c r="G76" s="38" t="s">
        <v>23</v>
      </c>
      <c r="H76" s="3" t="s">
        <v>170</v>
      </c>
      <c r="I76" s="42" t="s">
        <v>174</v>
      </c>
    </row>
    <row r="77" spans="1:9" s="3" customFormat="1" ht="30" customHeight="1" x14ac:dyDescent="0.35">
      <c r="A77" s="21">
        <f t="shared" si="1"/>
        <v>76</v>
      </c>
      <c r="B77" s="38" t="s">
        <v>177</v>
      </c>
      <c r="C77" s="36">
        <v>41774</v>
      </c>
      <c r="D77" s="61" t="s">
        <v>184</v>
      </c>
      <c r="E77" s="38" t="s">
        <v>21</v>
      </c>
      <c r="F77" s="52">
        <v>419092</v>
      </c>
      <c r="G77" s="38" t="s">
        <v>23</v>
      </c>
      <c r="H77" s="3" t="s">
        <v>170</v>
      </c>
      <c r="I77" s="42" t="s">
        <v>174</v>
      </c>
    </row>
    <row r="78" spans="1:9" s="3" customFormat="1" ht="30" customHeight="1" x14ac:dyDescent="0.35">
      <c r="A78" s="21">
        <f t="shared" si="1"/>
        <v>77</v>
      </c>
      <c r="B78" s="38" t="s">
        <v>178</v>
      </c>
      <c r="C78" s="36">
        <v>41774</v>
      </c>
      <c r="D78" s="61" t="s">
        <v>185</v>
      </c>
      <c r="E78" s="38" t="s">
        <v>21</v>
      </c>
      <c r="F78" s="52">
        <v>343516</v>
      </c>
      <c r="G78" s="38" t="s">
        <v>23</v>
      </c>
      <c r="H78" s="3" t="s">
        <v>170</v>
      </c>
      <c r="I78" s="42" t="s">
        <v>174</v>
      </c>
    </row>
    <row r="79" spans="1:9" s="3" customFormat="1" ht="30" customHeight="1" x14ac:dyDescent="0.35">
      <c r="A79" s="21">
        <f t="shared" si="1"/>
        <v>78</v>
      </c>
      <c r="B79" s="38" t="s">
        <v>179</v>
      </c>
      <c r="C79" s="36">
        <v>41774</v>
      </c>
      <c r="D79" s="61" t="s">
        <v>186</v>
      </c>
      <c r="E79" s="38" t="s">
        <v>21</v>
      </c>
      <c r="F79" s="52">
        <v>212016</v>
      </c>
      <c r="G79" s="38" t="s">
        <v>23</v>
      </c>
      <c r="H79" s="3" t="s">
        <v>170</v>
      </c>
      <c r="I79" s="42" t="s">
        <v>174</v>
      </c>
    </row>
    <row r="80" spans="1:9" s="3" customFormat="1" ht="30" customHeight="1" x14ac:dyDescent="0.35">
      <c r="A80" s="21">
        <f t="shared" si="1"/>
        <v>79</v>
      </c>
      <c r="B80" s="38" t="s">
        <v>180</v>
      </c>
      <c r="C80" s="36">
        <v>41774</v>
      </c>
      <c r="D80" s="61" t="s">
        <v>187</v>
      </c>
      <c r="E80" s="38" t="s">
        <v>21</v>
      </c>
      <c r="F80" s="52">
        <v>353593.8</v>
      </c>
      <c r="G80" s="38" t="s">
        <v>23</v>
      </c>
      <c r="H80" s="3" t="s">
        <v>170</v>
      </c>
      <c r="I80" s="42" t="s">
        <v>174</v>
      </c>
    </row>
    <row r="81" spans="1:9" s="3" customFormat="1" ht="42" customHeight="1" x14ac:dyDescent="0.35">
      <c r="A81" s="21">
        <f t="shared" si="1"/>
        <v>80</v>
      </c>
      <c r="B81" s="38" t="s">
        <v>181</v>
      </c>
      <c r="C81" s="36">
        <v>41774</v>
      </c>
      <c r="D81" s="61" t="s">
        <v>188</v>
      </c>
      <c r="E81" s="38" t="s">
        <v>21</v>
      </c>
      <c r="F81" s="52">
        <v>667828</v>
      </c>
      <c r="G81" s="38" t="s">
        <v>23</v>
      </c>
      <c r="H81" s="3" t="s">
        <v>170</v>
      </c>
      <c r="I81" s="42" t="s">
        <v>174</v>
      </c>
    </row>
    <row r="82" spans="1:9" s="3" customFormat="1" ht="51" customHeight="1" x14ac:dyDescent="0.35">
      <c r="A82" s="21">
        <f t="shared" si="1"/>
        <v>81</v>
      </c>
      <c r="B82" s="16" t="s">
        <v>190</v>
      </c>
      <c r="C82" s="28">
        <v>41788</v>
      </c>
      <c r="D82" s="53" t="s">
        <v>189</v>
      </c>
      <c r="E82" s="54" t="s">
        <v>21</v>
      </c>
      <c r="F82" s="67">
        <v>4500</v>
      </c>
      <c r="G82" s="16" t="s">
        <v>20</v>
      </c>
    </row>
    <row r="83" spans="1:9" s="3" customFormat="1" ht="51.75" customHeight="1" x14ac:dyDescent="0.35">
      <c r="A83" s="21">
        <f t="shared" si="1"/>
        <v>82</v>
      </c>
      <c r="B83" s="16" t="s">
        <v>192</v>
      </c>
      <c r="C83" s="28">
        <v>41789</v>
      </c>
      <c r="D83" s="35" t="s">
        <v>191</v>
      </c>
      <c r="E83" s="26" t="s">
        <v>22</v>
      </c>
      <c r="F83" s="67">
        <v>295.08</v>
      </c>
      <c r="G83" s="16" t="s">
        <v>20</v>
      </c>
    </row>
    <row r="84" spans="1:9" s="3" customFormat="1" ht="43.5" customHeight="1" x14ac:dyDescent="0.35">
      <c r="A84" s="21">
        <f t="shared" si="1"/>
        <v>83</v>
      </c>
      <c r="B84" s="16" t="s">
        <v>194</v>
      </c>
      <c r="C84" s="31">
        <v>41795</v>
      </c>
      <c r="D84" s="35" t="s">
        <v>193</v>
      </c>
      <c r="E84" s="26" t="s">
        <v>22</v>
      </c>
      <c r="F84" s="68">
        <v>1075.45</v>
      </c>
      <c r="G84" s="16" t="s">
        <v>20</v>
      </c>
    </row>
    <row r="85" spans="1:9" s="3" customFormat="1" ht="46.5" customHeight="1" x14ac:dyDescent="0.35">
      <c r="A85" s="21">
        <f t="shared" si="1"/>
        <v>84</v>
      </c>
      <c r="B85" s="16" t="s">
        <v>196</v>
      </c>
      <c r="C85" s="31">
        <v>41795</v>
      </c>
      <c r="D85" s="35" t="s">
        <v>195</v>
      </c>
      <c r="E85" s="26" t="s">
        <v>22</v>
      </c>
      <c r="F85" s="68">
        <v>1934.91</v>
      </c>
      <c r="G85" s="16" t="s">
        <v>20</v>
      </c>
    </row>
    <row r="86" spans="1:9" s="3" customFormat="1" ht="42" customHeight="1" x14ac:dyDescent="0.35">
      <c r="A86" s="21">
        <f t="shared" si="1"/>
        <v>85</v>
      </c>
      <c r="B86" s="16" t="s">
        <v>198</v>
      </c>
      <c r="C86" s="31">
        <v>41795</v>
      </c>
      <c r="D86" s="35" t="s">
        <v>197</v>
      </c>
      <c r="E86" s="26" t="s">
        <v>22</v>
      </c>
      <c r="F86" s="68">
        <v>93.3</v>
      </c>
      <c r="G86" s="16" t="s">
        <v>20</v>
      </c>
    </row>
    <row r="87" spans="1:9" s="3" customFormat="1" ht="40.5" customHeight="1" x14ac:dyDescent="0.35">
      <c r="A87" s="21">
        <f t="shared" si="1"/>
        <v>86</v>
      </c>
      <c r="B87" s="16" t="s">
        <v>200</v>
      </c>
      <c r="C87" s="31">
        <v>41795</v>
      </c>
      <c r="D87" s="35" t="s">
        <v>199</v>
      </c>
      <c r="E87" s="26" t="s">
        <v>22</v>
      </c>
      <c r="F87" s="68">
        <v>390.59</v>
      </c>
      <c r="G87" s="16" t="s">
        <v>20</v>
      </c>
    </row>
    <row r="88" spans="1:9" s="3" customFormat="1" ht="30" customHeight="1" x14ac:dyDescent="0.35">
      <c r="A88" s="21">
        <f t="shared" si="1"/>
        <v>87</v>
      </c>
      <c r="B88" s="16" t="s">
        <v>202</v>
      </c>
      <c r="C88" s="31">
        <v>41795</v>
      </c>
      <c r="D88" s="35" t="s">
        <v>201</v>
      </c>
      <c r="E88" s="26" t="s">
        <v>22</v>
      </c>
      <c r="F88" s="68">
        <v>195.21</v>
      </c>
      <c r="G88" s="16" t="s">
        <v>20</v>
      </c>
    </row>
    <row r="89" spans="1:9" s="3" customFormat="1" ht="43.5" x14ac:dyDescent="0.35">
      <c r="A89" s="21">
        <f t="shared" si="1"/>
        <v>88</v>
      </c>
      <c r="B89" s="16" t="s">
        <v>204</v>
      </c>
      <c r="C89" s="31">
        <v>41795</v>
      </c>
      <c r="D89" s="35" t="s">
        <v>203</v>
      </c>
      <c r="E89" s="26" t="s">
        <v>22</v>
      </c>
      <c r="F89" s="68">
        <v>1017.23</v>
      </c>
      <c r="G89" s="16" t="s">
        <v>20</v>
      </c>
    </row>
    <row r="90" spans="1:9" s="3" customFormat="1" ht="39" customHeight="1" x14ac:dyDescent="0.35">
      <c r="A90" s="21">
        <f t="shared" si="1"/>
        <v>89</v>
      </c>
      <c r="B90" s="16" t="s">
        <v>206</v>
      </c>
      <c r="C90" s="31">
        <v>41796</v>
      </c>
      <c r="D90" s="35" t="s">
        <v>205</v>
      </c>
      <c r="E90" s="26" t="s">
        <v>22</v>
      </c>
      <c r="F90" s="68">
        <v>295.08</v>
      </c>
      <c r="G90" s="16" t="s">
        <v>20</v>
      </c>
    </row>
    <row r="91" spans="1:9" s="3" customFormat="1" ht="30" customHeight="1" x14ac:dyDescent="0.35">
      <c r="A91" s="21">
        <f t="shared" si="1"/>
        <v>90</v>
      </c>
      <c r="B91" s="16" t="s">
        <v>208</v>
      </c>
      <c r="C91" s="31">
        <v>41800</v>
      </c>
      <c r="D91" s="35" t="s">
        <v>207</v>
      </c>
      <c r="E91" s="7" t="s">
        <v>21</v>
      </c>
      <c r="F91" s="68">
        <v>566.77</v>
      </c>
      <c r="G91" s="16" t="s">
        <v>20</v>
      </c>
    </row>
    <row r="92" spans="1:9" s="3" customFormat="1" ht="30" customHeight="1" x14ac:dyDescent="0.35">
      <c r="A92" s="21">
        <f t="shared" si="1"/>
        <v>91</v>
      </c>
      <c r="B92" s="16" t="s">
        <v>210</v>
      </c>
      <c r="C92" s="31">
        <v>41801</v>
      </c>
      <c r="D92" s="35" t="s">
        <v>209</v>
      </c>
      <c r="E92" s="7" t="s">
        <v>21</v>
      </c>
      <c r="F92" s="68">
        <v>108.85</v>
      </c>
      <c r="G92" s="16" t="s">
        <v>20</v>
      </c>
    </row>
    <row r="93" spans="1:9" s="3" customFormat="1" ht="30" customHeight="1" x14ac:dyDescent="0.35">
      <c r="A93" s="21">
        <f t="shared" si="1"/>
        <v>92</v>
      </c>
      <c r="B93" s="16" t="s">
        <v>211</v>
      </c>
      <c r="C93" s="31">
        <v>41803</v>
      </c>
      <c r="D93" s="35" t="s">
        <v>212</v>
      </c>
      <c r="E93" s="7" t="s">
        <v>21</v>
      </c>
      <c r="F93" s="47">
        <v>135</v>
      </c>
      <c r="G93" s="16" t="s">
        <v>20</v>
      </c>
    </row>
    <row r="94" spans="1:9" s="3" customFormat="1" ht="30" customHeight="1" x14ac:dyDescent="0.35">
      <c r="A94" s="21">
        <f t="shared" si="1"/>
        <v>93</v>
      </c>
      <c r="B94" s="16" t="s">
        <v>214</v>
      </c>
      <c r="C94" s="56">
        <v>41808</v>
      </c>
      <c r="D94" s="35" t="s">
        <v>215</v>
      </c>
      <c r="E94" s="7" t="s">
        <v>21</v>
      </c>
      <c r="F94" s="47">
        <v>10000</v>
      </c>
      <c r="G94" s="16" t="s">
        <v>20</v>
      </c>
    </row>
    <row r="95" spans="1:9" s="3" customFormat="1" ht="29" x14ac:dyDescent="0.35">
      <c r="A95" s="21">
        <f t="shared" si="1"/>
        <v>94</v>
      </c>
      <c r="B95" s="16" t="s">
        <v>216</v>
      </c>
      <c r="C95" s="31">
        <v>41810</v>
      </c>
      <c r="D95" s="35" t="s">
        <v>217</v>
      </c>
      <c r="E95" s="7" t="s">
        <v>21</v>
      </c>
      <c r="F95" s="47">
        <v>49.18</v>
      </c>
      <c r="G95" s="16" t="s">
        <v>20</v>
      </c>
    </row>
    <row r="96" spans="1:9" s="3" customFormat="1" ht="58" x14ac:dyDescent="0.35">
      <c r="A96" s="21">
        <f t="shared" si="1"/>
        <v>95</v>
      </c>
      <c r="B96" s="16" t="s">
        <v>218</v>
      </c>
      <c r="C96" s="31">
        <v>41823</v>
      </c>
      <c r="D96" s="35" t="s">
        <v>219</v>
      </c>
      <c r="E96" s="7" t="s">
        <v>22</v>
      </c>
      <c r="F96" s="68">
        <v>1015.2</v>
      </c>
      <c r="G96" s="16" t="s">
        <v>20</v>
      </c>
    </row>
    <row r="97" spans="1:7" s="3" customFormat="1" ht="30" customHeight="1" x14ac:dyDescent="0.35">
      <c r="A97" s="21">
        <f t="shared" si="1"/>
        <v>96</v>
      </c>
      <c r="B97" s="16" t="s">
        <v>221</v>
      </c>
      <c r="C97" s="31">
        <v>41823</v>
      </c>
      <c r="D97" s="35" t="s">
        <v>220</v>
      </c>
      <c r="E97" s="7" t="s">
        <v>21</v>
      </c>
      <c r="F97" s="68">
        <v>5578.87</v>
      </c>
      <c r="G97" s="16" t="s">
        <v>126</v>
      </c>
    </row>
    <row r="98" spans="1:7" s="3" customFormat="1" ht="45" customHeight="1" x14ac:dyDescent="0.35">
      <c r="A98" s="21">
        <f t="shared" si="1"/>
        <v>97</v>
      </c>
      <c r="B98" s="16" t="s">
        <v>222</v>
      </c>
      <c r="C98" s="31">
        <v>41830</v>
      </c>
      <c r="D98" s="35" t="s">
        <v>223</v>
      </c>
      <c r="E98" s="7" t="s">
        <v>21</v>
      </c>
      <c r="F98" s="68">
        <v>296.35000000000002</v>
      </c>
      <c r="G98" s="16" t="s">
        <v>20</v>
      </c>
    </row>
    <row r="99" spans="1:7" s="3" customFormat="1" ht="43.5" x14ac:dyDescent="0.35">
      <c r="A99" s="21">
        <f t="shared" si="1"/>
        <v>98</v>
      </c>
      <c r="B99" s="16" t="s">
        <v>224</v>
      </c>
      <c r="C99" s="31">
        <v>41834</v>
      </c>
      <c r="D99" s="35" t="s">
        <v>225</v>
      </c>
      <c r="E99" s="7" t="s">
        <v>22</v>
      </c>
      <c r="F99" s="68">
        <v>1160.99</v>
      </c>
      <c r="G99" s="16" t="s">
        <v>20</v>
      </c>
    </row>
    <row r="100" spans="1:7" s="3" customFormat="1" ht="43.5" x14ac:dyDescent="0.35">
      <c r="A100" s="21">
        <f t="shared" si="1"/>
        <v>99</v>
      </c>
      <c r="B100" s="16" t="s">
        <v>226</v>
      </c>
      <c r="C100" s="31">
        <v>41834</v>
      </c>
      <c r="D100" s="3" t="s">
        <v>227</v>
      </c>
      <c r="E100" s="7" t="s">
        <v>22</v>
      </c>
      <c r="F100" s="47">
        <v>119.08</v>
      </c>
      <c r="G100" s="16" t="s">
        <v>20</v>
      </c>
    </row>
    <row r="101" spans="1:7" s="3" customFormat="1" ht="43.5" x14ac:dyDescent="0.35">
      <c r="A101" s="21">
        <f t="shared" si="1"/>
        <v>100</v>
      </c>
      <c r="B101" s="16" t="s">
        <v>228</v>
      </c>
      <c r="C101" s="31">
        <v>41834</v>
      </c>
      <c r="D101" s="35" t="s">
        <v>229</v>
      </c>
      <c r="E101" s="7" t="s">
        <v>22</v>
      </c>
      <c r="F101" s="47">
        <v>155.72999999999999</v>
      </c>
      <c r="G101" s="16" t="s">
        <v>20</v>
      </c>
    </row>
    <row r="102" spans="1:7" s="3" customFormat="1" ht="43.5" x14ac:dyDescent="0.35">
      <c r="A102" s="21">
        <f t="shared" si="1"/>
        <v>101</v>
      </c>
      <c r="B102" s="16" t="s">
        <v>230</v>
      </c>
      <c r="C102" s="31">
        <v>41834</v>
      </c>
      <c r="D102" s="35" t="s">
        <v>231</v>
      </c>
      <c r="E102" s="7" t="s">
        <v>22</v>
      </c>
      <c r="F102" s="47">
        <v>371</v>
      </c>
      <c r="G102" s="16" t="s">
        <v>20</v>
      </c>
    </row>
    <row r="103" spans="1:7" s="3" customFormat="1" ht="30" customHeight="1" x14ac:dyDescent="0.35">
      <c r="A103" s="21">
        <f t="shared" si="1"/>
        <v>102</v>
      </c>
      <c r="B103" s="16" t="s">
        <v>232</v>
      </c>
      <c r="C103" s="31">
        <v>41834</v>
      </c>
      <c r="D103" s="35" t="s">
        <v>233</v>
      </c>
      <c r="E103" s="7" t="s">
        <v>22</v>
      </c>
      <c r="F103" s="47">
        <v>266.68</v>
      </c>
      <c r="G103" s="16" t="s">
        <v>20</v>
      </c>
    </row>
    <row r="104" spans="1:7" s="3" customFormat="1" ht="43.5" x14ac:dyDescent="0.35">
      <c r="A104" s="21">
        <f t="shared" si="1"/>
        <v>103</v>
      </c>
      <c r="B104" s="16" t="s">
        <v>234</v>
      </c>
      <c r="C104" s="31">
        <v>41834</v>
      </c>
      <c r="D104" s="35" t="s">
        <v>235</v>
      </c>
      <c r="E104" s="7" t="s">
        <v>22</v>
      </c>
      <c r="F104" s="47">
        <v>305.24</v>
      </c>
      <c r="G104" s="16" t="s">
        <v>20</v>
      </c>
    </row>
    <row r="105" spans="1:7" s="3" customFormat="1" ht="43.5" x14ac:dyDescent="0.35">
      <c r="A105" s="21">
        <f t="shared" si="1"/>
        <v>104</v>
      </c>
      <c r="B105" s="16" t="s">
        <v>236</v>
      </c>
      <c r="C105" s="31">
        <v>41834</v>
      </c>
      <c r="D105" s="35" t="s">
        <v>237</v>
      </c>
      <c r="E105" s="7" t="s">
        <v>22</v>
      </c>
      <c r="F105" s="49">
        <v>890</v>
      </c>
      <c r="G105" s="16" t="s">
        <v>20</v>
      </c>
    </row>
    <row r="106" spans="1:7" s="3" customFormat="1" ht="43.5" x14ac:dyDescent="0.35">
      <c r="A106" s="21">
        <f t="shared" si="1"/>
        <v>105</v>
      </c>
      <c r="B106" s="16" t="s">
        <v>238</v>
      </c>
      <c r="C106" s="31">
        <v>41834</v>
      </c>
      <c r="D106" s="35" t="s">
        <v>239</v>
      </c>
      <c r="E106" s="7" t="s">
        <v>22</v>
      </c>
      <c r="F106" s="49">
        <v>46.3</v>
      </c>
      <c r="G106" s="16" t="s">
        <v>20</v>
      </c>
    </row>
    <row r="107" spans="1:7" s="3" customFormat="1" ht="30" customHeight="1" x14ac:dyDescent="0.35">
      <c r="A107" s="21">
        <f t="shared" si="1"/>
        <v>106</v>
      </c>
      <c r="B107" s="23" t="s">
        <v>240</v>
      </c>
      <c r="C107" s="36">
        <v>41836</v>
      </c>
      <c r="D107" s="35" t="s">
        <v>241</v>
      </c>
      <c r="E107" s="55" t="s">
        <v>21</v>
      </c>
      <c r="F107" s="47">
        <v>643</v>
      </c>
      <c r="G107" s="16" t="s">
        <v>20</v>
      </c>
    </row>
    <row r="108" spans="1:7" s="3" customFormat="1" ht="29" x14ac:dyDescent="0.35">
      <c r="A108" s="21">
        <f t="shared" si="1"/>
        <v>107</v>
      </c>
      <c r="B108" s="16" t="s">
        <v>242</v>
      </c>
      <c r="C108" s="28">
        <v>41838</v>
      </c>
      <c r="D108" s="35" t="s">
        <v>243</v>
      </c>
      <c r="E108" s="55" t="s">
        <v>21</v>
      </c>
      <c r="F108" s="47">
        <v>114.02</v>
      </c>
      <c r="G108" s="16" t="s">
        <v>20</v>
      </c>
    </row>
    <row r="109" spans="1:7" s="3" customFormat="1" ht="43.5" x14ac:dyDescent="0.35">
      <c r="A109" s="21">
        <f t="shared" si="1"/>
        <v>108</v>
      </c>
      <c r="B109" s="16" t="s">
        <v>244</v>
      </c>
      <c r="C109" s="28">
        <v>41842</v>
      </c>
      <c r="D109" s="35" t="s">
        <v>245</v>
      </c>
      <c r="E109" s="55" t="s">
        <v>21</v>
      </c>
      <c r="F109" s="68">
        <v>4500</v>
      </c>
      <c r="G109" s="16" t="s">
        <v>20</v>
      </c>
    </row>
    <row r="110" spans="1:7" s="3" customFormat="1" ht="45" customHeight="1" x14ac:dyDescent="0.35">
      <c r="A110" s="21">
        <f t="shared" si="1"/>
        <v>109</v>
      </c>
      <c r="B110" s="16" t="s">
        <v>249</v>
      </c>
      <c r="C110" s="36">
        <v>41843</v>
      </c>
      <c r="D110" s="35" t="s">
        <v>246</v>
      </c>
      <c r="E110" s="26" t="s">
        <v>22</v>
      </c>
      <c r="F110" s="50">
        <v>612.29999999999995</v>
      </c>
      <c r="G110" s="16" t="s">
        <v>20</v>
      </c>
    </row>
    <row r="111" spans="1:7" ht="45" customHeight="1" x14ac:dyDescent="0.3">
      <c r="A111" s="21">
        <f t="shared" si="1"/>
        <v>110</v>
      </c>
      <c r="B111" s="16" t="s">
        <v>248</v>
      </c>
      <c r="C111" s="36">
        <v>41843</v>
      </c>
      <c r="D111" s="57" t="s">
        <v>250</v>
      </c>
      <c r="E111" s="26" t="s">
        <v>22</v>
      </c>
      <c r="F111" s="50">
        <v>1172</v>
      </c>
      <c r="G111" s="16" t="s">
        <v>20</v>
      </c>
    </row>
    <row r="112" spans="1:7" ht="45" customHeight="1" x14ac:dyDescent="0.3">
      <c r="A112" s="21">
        <f t="shared" si="1"/>
        <v>111</v>
      </c>
      <c r="B112" s="16" t="s">
        <v>247</v>
      </c>
      <c r="C112" s="36">
        <v>41843</v>
      </c>
      <c r="D112" s="58" t="s">
        <v>251</v>
      </c>
      <c r="E112" s="26" t="s">
        <v>22</v>
      </c>
      <c r="F112" s="50">
        <v>266</v>
      </c>
      <c r="G112" s="16" t="s">
        <v>20</v>
      </c>
    </row>
    <row r="113" spans="1:9" ht="45" customHeight="1" x14ac:dyDescent="0.3">
      <c r="A113" s="21">
        <f t="shared" si="1"/>
        <v>112</v>
      </c>
      <c r="B113" s="16" t="s">
        <v>252</v>
      </c>
      <c r="C113" s="36">
        <v>41849</v>
      </c>
      <c r="D113" s="58" t="s">
        <v>253</v>
      </c>
      <c r="E113" s="26" t="s">
        <v>21</v>
      </c>
      <c r="F113" s="50">
        <v>245.9</v>
      </c>
      <c r="G113" s="16" t="s">
        <v>20</v>
      </c>
    </row>
    <row r="114" spans="1:9" ht="45" customHeight="1" x14ac:dyDescent="0.3">
      <c r="A114" s="21">
        <f t="shared" si="1"/>
        <v>113</v>
      </c>
      <c r="B114" s="16" t="s">
        <v>254</v>
      </c>
      <c r="C114" s="36">
        <v>41852</v>
      </c>
      <c r="D114" s="35" t="s">
        <v>255</v>
      </c>
      <c r="E114" s="26" t="s">
        <v>21</v>
      </c>
      <c r="F114" s="50">
        <v>58.75</v>
      </c>
      <c r="G114" s="16" t="s">
        <v>126</v>
      </c>
    </row>
    <row r="115" spans="1:9" ht="45" customHeight="1" x14ac:dyDescent="0.3">
      <c r="A115" s="21">
        <f t="shared" si="1"/>
        <v>114</v>
      </c>
      <c r="B115" s="16" t="s">
        <v>256</v>
      </c>
      <c r="C115" s="36">
        <v>41859</v>
      </c>
      <c r="D115" s="35" t="s">
        <v>257</v>
      </c>
      <c r="E115" s="26" t="s">
        <v>21</v>
      </c>
      <c r="F115" s="50">
        <v>1220</v>
      </c>
      <c r="G115" s="16" t="s">
        <v>126</v>
      </c>
    </row>
    <row r="116" spans="1:9" ht="45" customHeight="1" x14ac:dyDescent="0.3">
      <c r="A116" s="21">
        <f t="shared" si="1"/>
        <v>115</v>
      </c>
      <c r="B116" s="16" t="s">
        <v>261</v>
      </c>
      <c r="C116" s="36">
        <v>41870</v>
      </c>
      <c r="D116" s="35" t="s">
        <v>258</v>
      </c>
      <c r="E116" s="26" t="s">
        <v>21</v>
      </c>
      <c r="F116" s="50">
        <v>10000</v>
      </c>
      <c r="G116" s="16" t="s">
        <v>20</v>
      </c>
    </row>
    <row r="117" spans="1:9" ht="45" customHeight="1" x14ac:dyDescent="0.3">
      <c r="A117" s="21">
        <f t="shared" si="1"/>
        <v>116</v>
      </c>
      <c r="B117" s="16" t="s">
        <v>259</v>
      </c>
      <c r="C117" s="36">
        <v>41870</v>
      </c>
      <c r="D117" s="35" t="s">
        <v>260</v>
      </c>
      <c r="E117" s="26" t="s">
        <v>21</v>
      </c>
      <c r="F117" s="50">
        <v>10000</v>
      </c>
      <c r="G117" s="16" t="s">
        <v>20</v>
      </c>
    </row>
    <row r="118" spans="1:9" ht="45" customHeight="1" x14ac:dyDescent="0.3">
      <c r="A118" s="21">
        <f t="shared" si="1"/>
        <v>117</v>
      </c>
      <c r="B118" s="16" t="s">
        <v>262</v>
      </c>
      <c r="C118" s="36">
        <v>41876</v>
      </c>
      <c r="D118" s="35" t="s">
        <v>263</v>
      </c>
      <c r="E118" s="26" t="s">
        <v>21</v>
      </c>
      <c r="F118" s="50">
        <v>632.02</v>
      </c>
      <c r="G118" s="16" t="s">
        <v>20</v>
      </c>
    </row>
    <row r="119" spans="1:9" s="3" customFormat="1" ht="43.5" x14ac:dyDescent="0.35">
      <c r="A119" s="21">
        <f t="shared" si="1"/>
        <v>118</v>
      </c>
      <c r="B119" s="16" t="s">
        <v>264</v>
      </c>
      <c r="C119" s="31">
        <v>41893</v>
      </c>
      <c r="D119" s="35" t="s">
        <v>274</v>
      </c>
      <c r="E119" s="26" t="s">
        <v>21</v>
      </c>
      <c r="F119" s="68">
        <v>3196.58</v>
      </c>
      <c r="G119" s="16" t="s">
        <v>20</v>
      </c>
      <c r="I119" s="59"/>
    </row>
    <row r="120" spans="1:9" ht="45" customHeight="1" x14ac:dyDescent="0.3">
      <c r="A120" s="21">
        <f t="shared" si="1"/>
        <v>119</v>
      </c>
      <c r="B120" s="16" t="s">
        <v>265</v>
      </c>
      <c r="C120" s="31">
        <v>41893</v>
      </c>
      <c r="D120" s="35" t="s">
        <v>275</v>
      </c>
      <c r="E120" s="7" t="s">
        <v>22</v>
      </c>
      <c r="F120" s="50">
        <v>135</v>
      </c>
      <c r="G120" s="16" t="s">
        <v>20</v>
      </c>
      <c r="H120" s="3"/>
      <c r="I120" s="59"/>
    </row>
    <row r="121" spans="1:9" ht="45" customHeight="1" x14ac:dyDescent="0.3">
      <c r="A121" s="21">
        <f t="shared" si="1"/>
        <v>120</v>
      </c>
      <c r="B121" s="16" t="s">
        <v>270</v>
      </c>
      <c r="C121" s="31">
        <v>41893</v>
      </c>
      <c r="D121" s="35" t="s">
        <v>276</v>
      </c>
      <c r="E121" s="7" t="s">
        <v>22</v>
      </c>
      <c r="F121" s="50">
        <v>1177.6199999999999</v>
      </c>
      <c r="G121" s="16" t="s">
        <v>20</v>
      </c>
      <c r="H121" s="3"/>
      <c r="I121" s="59"/>
    </row>
    <row r="122" spans="1:9" ht="45" customHeight="1" x14ac:dyDescent="0.3">
      <c r="A122" s="21">
        <f t="shared" si="1"/>
        <v>121</v>
      </c>
      <c r="B122" s="16" t="s">
        <v>266</v>
      </c>
      <c r="C122" s="31">
        <v>41893</v>
      </c>
      <c r="D122" s="35" t="s">
        <v>277</v>
      </c>
      <c r="E122" s="7" t="s">
        <v>22</v>
      </c>
      <c r="F122" s="50">
        <v>351.89</v>
      </c>
      <c r="G122" s="16" t="s">
        <v>20</v>
      </c>
      <c r="H122" s="3"/>
      <c r="I122" s="59"/>
    </row>
    <row r="123" spans="1:9" ht="45" customHeight="1" x14ac:dyDescent="0.3">
      <c r="A123" s="21">
        <f t="shared" si="1"/>
        <v>122</v>
      </c>
      <c r="B123" s="16" t="s">
        <v>267</v>
      </c>
      <c r="C123" s="31">
        <v>41893</v>
      </c>
      <c r="D123" s="35" t="s">
        <v>278</v>
      </c>
      <c r="E123" s="7" t="s">
        <v>22</v>
      </c>
      <c r="F123" s="50">
        <v>448.37</v>
      </c>
      <c r="G123" s="16" t="s">
        <v>20</v>
      </c>
      <c r="H123" s="3"/>
      <c r="I123" s="59"/>
    </row>
    <row r="124" spans="1:9" ht="45" customHeight="1" x14ac:dyDescent="0.3">
      <c r="A124" s="21">
        <f t="shared" si="1"/>
        <v>123</v>
      </c>
      <c r="B124" s="16" t="s">
        <v>268</v>
      </c>
      <c r="C124" s="31">
        <v>41893</v>
      </c>
      <c r="D124" s="35" t="s">
        <v>279</v>
      </c>
      <c r="E124" s="7" t="s">
        <v>22</v>
      </c>
      <c r="F124" s="50">
        <v>483.6</v>
      </c>
      <c r="G124" s="16" t="s">
        <v>20</v>
      </c>
      <c r="H124" s="3"/>
      <c r="I124" s="59"/>
    </row>
    <row r="125" spans="1:9" ht="45" customHeight="1" x14ac:dyDescent="0.3">
      <c r="A125" s="21">
        <f t="shared" si="1"/>
        <v>124</v>
      </c>
      <c r="B125" s="16" t="s">
        <v>271</v>
      </c>
      <c r="C125" s="31">
        <v>41893</v>
      </c>
      <c r="D125" s="35" t="s">
        <v>280</v>
      </c>
      <c r="E125" s="7" t="s">
        <v>22</v>
      </c>
      <c r="F125" s="50">
        <v>86.42</v>
      </c>
      <c r="G125" s="16" t="s">
        <v>20</v>
      </c>
      <c r="H125" s="3"/>
      <c r="I125" s="59"/>
    </row>
    <row r="126" spans="1:9" ht="45" customHeight="1" x14ac:dyDescent="0.3">
      <c r="A126" s="21">
        <f t="shared" si="1"/>
        <v>125</v>
      </c>
      <c r="B126" s="16" t="s">
        <v>272</v>
      </c>
      <c r="C126" s="31">
        <v>41893</v>
      </c>
      <c r="D126" s="35" t="s">
        <v>281</v>
      </c>
      <c r="E126" s="7" t="s">
        <v>22</v>
      </c>
      <c r="F126" s="50">
        <v>140.88999999999999</v>
      </c>
      <c r="G126" s="16" t="s">
        <v>20</v>
      </c>
      <c r="H126" s="3"/>
      <c r="I126" s="59"/>
    </row>
    <row r="127" spans="1:9" ht="45" customHeight="1" x14ac:dyDescent="0.3">
      <c r="A127" s="21">
        <f t="shared" si="1"/>
        <v>126</v>
      </c>
      <c r="B127" s="16" t="s">
        <v>273</v>
      </c>
      <c r="C127" s="31">
        <v>41893</v>
      </c>
      <c r="D127" s="35" t="s">
        <v>282</v>
      </c>
      <c r="E127" s="7" t="s">
        <v>41</v>
      </c>
      <c r="F127" s="50">
        <v>480</v>
      </c>
      <c r="G127" s="16" t="s">
        <v>20</v>
      </c>
      <c r="I127" s="51"/>
    </row>
    <row r="128" spans="1:9" ht="45" customHeight="1" x14ac:dyDescent="0.3">
      <c r="A128" s="21">
        <f t="shared" si="1"/>
        <v>127</v>
      </c>
      <c r="B128" s="16" t="s">
        <v>269</v>
      </c>
      <c r="C128" s="31">
        <v>41893</v>
      </c>
      <c r="D128" s="35" t="s">
        <v>283</v>
      </c>
      <c r="E128" s="7" t="s">
        <v>22</v>
      </c>
      <c r="F128" s="50">
        <v>710</v>
      </c>
      <c r="G128" s="16" t="s">
        <v>20</v>
      </c>
      <c r="I128" s="51"/>
    </row>
    <row r="129" spans="1:8" ht="45" customHeight="1" x14ac:dyDescent="0.3">
      <c r="A129" s="21">
        <f t="shared" si="1"/>
        <v>128</v>
      </c>
      <c r="B129" s="16" t="s">
        <v>284</v>
      </c>
      <c r="C129" s="31">
        <v>41898</v>
      </c>
      <c r="D129" s="35" t="s">
        <v>285</v>
      </c>
      <c r="E129" s="7" t="s">
        <v>21</v>
      </c>
      <c r="F129" s="50">
        <f>49.18*10</f>
        <v>491.8</v>
      </c>
      <c r="G129" s="16" t="s">
        <v>20</v>
      </c>
    </row>
    <row r="130" spans="1:8" ht="45" customHeight="1" x14ac:dyDescent="0.3">
      <c r="A130" s="21">
        <f t="shared" si="1"/>
        <v>129</v>
      </c>
      <c r="B130" s="16" t="s">
        <v>286</v>
      </c>
      <c r="C130" s="31">
        <v>41898</v>
      </c>
      <c r="D130" s="35" t="s">
        <v>287</v>
      </c>
      <c r="E130" s="7" t="s">
        <v>21</v>
      </c>
      <c r="F130" s="50">
        <f>46.46*5</f>
        <v>232.3</v>
      </c>
      <c r="G130" s="16" t="s">
        <v>20</v>
      </c>
      <c r="H130" s="51"/>
    </row>
    <row r="131" spans="1:8" ht="45" customHeight="1" x14ac:dyDescent="0.3">
      <c r="A131" s="21">
        <f t="shared" si="1"/>
        <v>130</v>
      </c>
      <c r="B131" s="16" t="s">
        <v>289</v>
      </c>
      <c r="C131" s="31">
        <v>41900</v>
      </c>
      <c r="D131" s="35" t="s">
        <v>288</v>
      </c>
      <c r="E131" s="7" t="s">
        <v>21</v>
      </c>
      <c r="F131" s="50">
        <v>541.1</v>
      </c>
      <c r="G131" s="16" t="s">
        <v>20</v>
      </c>
    </row>
    <row r="132" spans="1:8" ht="45" customHeight="1" x14ac:dyDescent="0.3">
      <c r="A132" s="21">
        <f t="shared" ref="A132:A194" si="2">1+A131</f>
        <v>131</v>
      </c>
      <c r="B132" s="16" t="s">
        <v>290</v>
      </c>
      <c r="C132" s="31">
        <v>41900</v>
      </c>
      <c r="D132" s="35" t="s">
        <v>291</v>
      </c>
      <c r="E132" s="7" t="s">
        <v>21</v>
      </c>
      <c r="F132" s="50">
        <v>562.91999999999996</v>
      </c>
      <c r="G132" s="16" t="s">
        <v>20</v>
      </c>
    </row>
    <row r="133" spans="1:8" ht="45" customHeight="1" x14ac:dyDescent="0.3">
      <c r="A133" s="21">
        <f t="shared" si="2"/>
        <v>132</v>
      </c>
      <c r="B133" s="16" t="s">
        <v>292</v>
      </c>
      <c r="C133" s="31">
        <v>41905</v>
      </c>
      <c r="D133" s="35" t="s">
        <v>293</v>
      </c>
      <c r="E133" s="7" t="s">
        <v>21</v>
      </c>
      <c r="F133" s="50">
        <v>4500</v>
      </c>
      <c r="G133" s="16" t="s">
        <v>20</v>
      </c>
    </row>
    <row r="134" spans="1:8" ht="45" customHeight="1" x14ac:dyDescent="0.3">
      <c r="A134" s="21">
        <f t="shared" si="2"/>
        <v>133</v>
      </c>
      <c r="B134" s="16" t="s">
        <v>294</v>
      </c>
      <c r="C134" s="31">
        <v>41905</v>
      </c>
      <c r="D134" s="35" t="s">
        <v>295</v>
      </c>
      <c r="E134" s="7" t="s">
        <v>21</v>
      </c>
      <c r="F134" s="50">
        <v>10000</v>
      </c>
      <c r="G134" s="16" t="s">
        <v>20</v>
      </c>
    </row>
    <row r="135" spans="1:8" ht="45" customHeight="1" x14ac:dyDescent="0.3">
      <c r="A135" s="21">
        <f t="shared" si="2"/>
        <v>134</v>
      </c>
      <c r="B135" s="16" t="s">
        <v>297</v>
      </c>
      <c r="C135" s="31">
        <v>41906</v>
      </c>
      <c r="D135" s="35" t="s">
        <v>296</v>
      </c>
      <c r="E135" s="7" t="s">
        <v>21</v>
      </c>
      <c r="F135" s="50">
        <v>308.67</v>
      </c>
      <c r="G135" s="16" t="s">
        <v>20</v>
      </c>
    </row>
    <row r="136" spans="1:8" ht="45" customHeight="1" x14ac:dyDescent="0.3">
      <c r="A136" s="21">
        <f t="shared" si="2"/>
        <v>135</v>
      </c>
      <c r="B136" s="16" t="s">
        <v>298</v>
      </c>
      <c r="C136" s="31">
        <v>41913</v>
      </c>
      <c r="D136" s="35" t="s">
        <v>299</v>
      </c>
      <c r="E136" s="7" t="s">
        <v>21</v>
      </c>
      <c r="F136" s="50">
        <v>192.15</v>
      </c>
      <c r="G136" s="16" t="s">
        <v>20</v>
      </c>
    </row>
    <row r="137" spans="1:8" ht="45" customHeight="1" x14ac:dyDescent="0.3">
      <c r="A137" s="21">
        <f t="shared" si="2"/>
        <v>136</v>
      </c>
      <c r="B137" s="16" t="s">
        <v>300</v>
      </c>
      <c r="C137" s="31">
        <v>41914</v>
      </c>
      <c r="D137" s="35" t="s">
        <v>301</v>
      </c>
      <c r="E137" s="7" t="s">
        <v>21</v>
      </c>
      <c r="F137" s="50">
        <v>10000</v>
      </c>
      <c r="G137" s="16" t="s">
        <v>20</v>
      </c>
    </row>
    <row r="138" spans="1:8" ht="45" customHeight="1" x14ac:dyDescent="0.3">
      <c r="A138" s="21">
        <f t="shared" si="2"/>
        <v>137</v>
      </c>
      <c r="B138" s="16" t="s">
        <v>302</v>
      </c>
      <c r="C138" s="31">
        <v>41918</v>
      </c>
      <c r="D138" s="35" t="s">
        <v>307</v>
      </c>
      <c r="E138" s="7" t="s">
        <v>21</v>
      </c>
      <c r="F138" s="50">
        <v>91.46</v>
      </c>
      <c r="G138" s="16" t="s">
        <v>20</v>
      </c>
    </row>
    <row r="139" spans="1:8" ht="45" customHeight="1" x14ac:dyDescent="0.3">
      <c r="A139" s="21">
        <f t="shared" si="2"/>
        <v>138</v>
      </c>
      <c r="B139" s="16" t="s">
        <v>305</v>
      </c>
      <c r="C139" s="31">
        <v>41919</v>
      </c>
      <c r="D139" s="35" t="s">
        <v>303</v>
      </c>
      <c r="E139" s="7" t="s">
        <v>21</v>
      </c>
      <c r="F139" s="68">
        <v>29561.22</v>
      </c>
      <c r="G139" s="16" t="s">
        <v>126</v>
      </c>
    </row>
    <row r="140" spans="1:8" ht="45" customHeight="1" x14ac:dyDescent="0.3">
      <c r="A140" s="21">
        <f t="shared" si="2"/>
        <v>139</v>
      </c>
      <c r="B140" s="16" t="s">
        <v>306</v>
      </c>
      <c r="C140" s="31">
        <v>41919</v>
      </c>
      <c r="D140" s="35" t="s">
        <v>304</v>
      </c>
      <c r="E140" s="7" t="s">
        <v>21</v>
      </c>
      <c r="F140" s="68">
        <v>3088.59</v>
      </c>
      <c r="G140" s="16" t="s">
        <v>126</v>
      </c>
    </row>
    <row r="141" spans="1:8" ht="45" customHeight="1" x14ac:dyDescent="0.3">
      <c r="A141" s="21">
        <f t="shared" si="2"/>
        <v>140</v>
      </c>
      <c r="B141" s="16" t="s">
        <v>308</v>
      </c>
      <c r="C141" s="31">
        <v>41919</v>
      </c>
      <c r="D141" s="35" t="s">
        <v>310</v>
      </c>
      <c r="E141" s="7" t="s">
        <v>21</v>
      </c>
      <c r="F141" s="68">
        <f>49.18*10</f>
        <v>491.8</v>
      </c>
      <c r="G141" s="16" t="s">
        <v>20</v>
      </c>
    </row>
    <row r="142" spans="1:8" ht="45" customHeight="1" x14ac:dyDescent="0.3">
      <c r="A142" s="21">
        <f t="shared" si="2"/>
        <v>141</v>
      </c>
      <c r="B142" s="16" t="s">
        <v>311</v>
      </c>
      <c r="C142" s="31">
        <v>41921</v>
      </c>
      <c r="D142" s="35" t="s">
        <v>312</v>
      </c>
      <c r="E142" s="7" t="s">
        <v>21</v>
      </c>
      <c r="F142" s="68">
        <v>533.09</v>
      </c>
      <c r="G142" s="16" t="s">
        <v>20</v>
      </c>
    </row>
    <row r="143" spans="1:8" ht="45" customHeight="1" x14ac:dyDescent="0.3">
      <c r="A143" s="21">
        <f t="shared" si="2"/>
        <v>142</v>
      </c>
      <c r="B143" s="16" t="s">
        <v>313</v>
      </c>
      <c r="C143" s="31">
        <v>41933</v>
      </c>
      <c r="D143" s="35" t="s">
        <v>314</v>
      </c>
      <c r="E143" s="7" t="s">
        <v>21</v>
      </c>
      <c r="F143" s="68">
        <v>675</v>
      </c>
      <c r="G143" s="16" t="s">
        <v>126</v>
      </c>
      <c r="H143" s="4" t="s">
        <v>169</v>
      </c>
    </row>
    <row r="144" spans="1:8" ht="58" x14ac:dyDescent="0.3">
      <c r="A144" s="21">
        <f t="shared" si="2"/>
        <v>143</v>
      </c>
      <c r="B144" s="16" t="s">
        <v>315</v>
      </c>
      <c r="C144" s="31">
        <v>41934</v>
      </c>
      <c r="D144" s="35" t="s">
        <v>327</v>
      </c>
      <c r="E144" s="7" t="s">
        <v>22</v>
      </c>
      <c r="F144" s="68">
        <v>751.81</v>
      </c>
      <c r="G144" s="16" t="s">
        <v>20</v>
      </c>
    </row>
    <row r="145" spans="1:7" ht="58" x14ac:dyDescent="0.3">
      <c r="A145" s="21">
        <f t="shared" si="2"/>
        <v>144</v>
      </c>
      <c r="B145" s="16" t="s">
        <v>316</v>
      </c>
      <c r="C145" s="31">
        <v>41934</v>
      </c>
      <c r="D145" s="35" t="s">
        <v>328</v>
      </c>
      <c r="E145" s="7" t="s">
        <v>22</v>
      </c>
      <c r="F145" s="68">
        <v>468</v>
      </c>
      <c r="G145" s="16" t="s">
        <v>20</v>
      </c>
    </row>
    <row r="146" spans="1:7" ht="58" x14ac:dyDescent="0.3">
      <c r="A146" s="21">
        <f t="shared" si="2"/>
        <v>145</v>
      </c>
      <c r="B146" s="16" t="s">
        <v>317</v>
      </c>
      <c r="C146" s="31">
        <v>41934</v>
      </c>
      <c r="D146" s="35" t="s">
        <v>329</v>
      </c>
      <c r="E146" s="7" t="s">
        <v>22</v>
      </c>
      <c r="F146" s="68">
        <v>841.4</v>
      </c>
      <c r="G146" s="16" t="s">
        <v>20</v>
      </c>
    </row>
    <row r="147" spans="1:7" ht="58" x14ac:dyDescent="0.3">
      <c r="A147" s="21">
        <f t="shared" si="2"/>
        <v>146</v>
      </c>
      <c r="B147" s="16" t="s">
        <v>318</v>
      </c>
      <c r="C147" s="31">
        <v>41934</v>
      </c>
      <c r="D147" s="35" t="s">
        <v>378</v>
      </c>
      <c r="E147" s="7" t="s">
        <v>22</v>
      </c>
      <c r="F147" s="68">
        <v>726.16</v>
      </c>
      <c r="G147" s="16" t="s">
        <v>20</v>
      </c>
    </row>
    <row r="148" spans="1:7" ht="58" x14ac:dyDescent="0.3">
      <c r="A148" s="21">
        <f t="shared" si="2"/>
        <v>147</v>
      </c>
      <c r="B148" s="16" t="s">
        <v>367</v>
      </c>
      <c r="C148" s="31">
        <v>41934</v>
      </c>
      <c r="D148" s="35" t="s">
        <v>330</v>
      </c>
      <c r="E148" s="7" t="s">
        <v>22</v>
      </c>
      <c r="F148" s="68">
        <v>10420.5</v>
      </c>
      <c r="G148" s="16" t="s">
        <v>20</v>
      </c>
    </row>
    <row r="149" spans="1:7" ht="58" x14ac:dyDescent="0.3">
      <c r="A149" s="21">
        <f t="shared" si="2"/>
        <v>148</v>
      </c>
      <c r="B149" s="16" t="s">
        <v>319</v>
      </c>
      <c r="C149" s="31">
        <v>41934</v>
      </c>
      <c r="D149" s="35" t="s">
        <v>331</v>
      </c>
      <c r="E149" s="7" t="s">
        <v>22</v>
      </c>
      <c r="F149" s="68">
        <v>150</v>
      </c>
      <c r="G149" s="16" t="s">
        <v>20</v>
      </c>
    </row>
    <row r="150" spans="1:7" ht="58" x14ac:dyDescent="0.3">
      <c r="A150" s="21">
        <f t="shared" si="2"/>
        <v>149</v>
      </c>
      <c r="B150" s="16" t="s">
        <v>320</v>
      </c>
      <c r="C150" s="31">
        <v>41934</v>
      </c>
      <c r="D150" s="35" t="s">
        <v>332</v>
      </c>
      <c r="E150" s="7" t="s">
        <v>22</v>
      </c>
      <c r="F150" s="68">
        <v>37.6</v>
      </c>
      <c r="G150" s="16" t="s">
        <v>20</v>
      </c>
    </row>
    <row r="151" spans="1:7" ht="58" x14ac:dyDescent="0.3">
      <c r="A151" s="21">
        <f t="shared" si="2"/>
        <v>150</v>
      </c>
      <c r="B151" s="16" t="s">
        <v>321</v>
      </c>
      <c r="C151" s="31">
        <v>41934</v>
      </c>
      <c r="D151" s="35" t="s">
        <v>333</v>
      </c>
      <c r="E151" s="7" t="s">
        <v>22</v>
      </c>
      <c r="F151" s="68">
        <v>151.6</v>
      </c>
      <c r="G151" s="16" t="s">
        <v>20</v>
      </c>
    </row>
    <row r="152" spans="1:7" ht="58" x14ac:dyDescent="0.3">
      <c r="A152" s="21">
        <f t="shared" si="2"/>
        <v>151</v>
      </c>
      <c r="B152" s="16" t="s">
        <v>322</v>
      </c>
      <c r="C152" s="31">
        <v>41934</v>
      </c>
      <c r="D152" s="35" t="s">
        <v>334</v>
      </c>
      <c r="E152" s="7" t="s">
        <v>22</v>
      </c>
      <c r="F152" s="68">
        <v>63.76</v>
      </c>
      <c r="G152" s="16" t="s">
        <v>20</v>
      </c>
    </row>
    <row r="153" spans="1:7" ht="58" x14ac:dyDescent="0.3">
      <c r="A153" s="21">
        <f t="shared" si="2"/>
        <v>152</v>
      </c>
      <c r="B153" s="16" t="s">
        <v>323</v>
      </c>
      <c r="C153" s="31">
        <v>41934</v>
      </c>
      <c r="D153" s="35" t="s">
        <v>335</v>
      </c>
      <c r="E153" s="7" t="s">
        <v>22</v>
      </c>
      <c r="F153" s="68">
        <v>147.54</v>
      </c>
      <c r="G153" s="16" t="s">
        <v>20</v>
      </c>
    </row>
    <row r="154" spans="1:7" ht="58" x14ac:dyDescent="0.3">
      <c r="A154" s="21">
        <f t="shared" si="2"/>
        <v>153</v>
      </c>
      <c r="B154" s="16" t="s">
        <v>324</v>
      </c>
      <c r="C154" s="31">
        <v>41934</v>
      </c>
      <c r="D154" s="35" t="s">
        <v>336</v>
      </c>
      <c r="E154" s="7" t="s">
        <v>22</v>
      </c>
      <c r="F154" s="68">
        <v>1100</v>
      </c>
      <c r="G154" s="16" t="s">
        <v>20</v>
      </c>
    </row>
    <row r="155" spans="1:7" ht="58" x14ac:dyDescent="0.3">
      <c r="A155" s="21">
        <f t="shared" si="2"/>
        <v>154</v>
      </c>
      <c r="B155" s="16" t="s">
        <v>325</v>
      </c>
      <c r="C155" s="31">
        <v>41934</v>
      </c>
      <c r="D155" s="35" t="s">
        <v>337</v>
      </c>
      <c r="E155" s="7" t="s">
        <v>22</v>
      </c>
      <c r="F155" s="68">
        <v>83</v>
      </c>
      <c r="G155" s="16" t="s">
        <v>20</v>
      </c>
    </row>
    <row r="156" spans="1:7" ht="58" x14ac:dyDescent="0.3">
      <c r="A156" s="21">
        <f t="shared" si="2"/>
        <v>155</v>
      </c>
      <c r="B156" s="16" t="s">
        <v>326</v>
      </c>
      <c r="C156" s="31">
        <v>41934</v>
      </c>
      <c r="D156" s="35" t="s">
        <v>338</v>
      </c>
      <c r="E156" s="7" t="s">
        <v>22</v>
      </c>
      <c r="F156" s="68">
        <v>830.71</v>
      </c>
      <c r="G156" s="16" t="s">
        <v>20</v>
      </c>
    </row>
    <row r="157" spans="1:7" ht="45" customHeight="1" x14ac:dyDescent="0.3">
      <c r="A157" s="21">
        <f t="shared" si="2"/>
        <v>156</v>
      </c>
      <c r="B157" s="16" t="s">
        <v>339</v>
      </c>
      <c r="C157" s="31">
        <v>41939</v>
      </c>
      <c r="D157" s="35" t="s">
        <v>340</v>
      </c>
      <c r="E157" s="7" t="s">
        <v>21</v>
      </c>
      <c r="F157" s="68">
        <v>306.5</v>
      </c>
      <c r="G157" s="16" t="s">
        <v>20</v>
      </c>
    </row>
    <row r="158" spans="1:7" s="3" customFormat="1" ht="43.5" x14ac:dyDescent="0.35">
      <c r="A158" s="21">
        <f t="shared" si="2"/>
        <v>157</v>
      </c>
      <c r="B158" s="16" t="s">
        <v>341</v>
      </c>
      <c r="C158" s="29">
        <v>41947</v>
      </c>
      <c r="D158" s="64" t="s">
        <v>354</v>
      </c>
      <c r="E158" s="7" t="s">
        <v>22</v>
      </c>
      <c r="F158" s="69">
        <v>288.18</v>
      </c>
      <c r="G158" s="16" t="s">
        <v>20</v>
      </c>
    </row>
    <row r="159" spans="1:7" s="3" customFormat="1" ht="58" x14ac:dyDescent="0.35">
      <c r="A159" s="21">
        <f t="shared" si="2"/>
        <v>158</v>
      </c>
      <c r="B159" s="16" t="s">
        <v>342</v>
      </c>
      <c r="C159" s="29">
        <v>41947</v>
      </c>
      <c r="D159" s="35" t="s">
        <v>355</v>
      </c>
      <c r="E159" s="7" t="s">
        <v>22</v>
      </c>
      <c r="F159" s="50">
        <v>696.46</v>
      </c>
      <c r="G159" s="16" t="s">
        <v>20</v>
      </c>
    </row>
    <row r="160" spans="1:7" s="3" customFormat="1" ht="43.5" x14ac:dyDescent="0.35">
      <c r="A160" s="21">
        <f t="shared" si="2"/>
        <v>159</v>
      </c>
      <c r="B160" s="16" t="s">
        <v>343</v>
      </c>
      <c r="C160" s="29">
        <v>41947</v>
      </c>
      <c r="D160" s="64" t="s">
        <v>356</v>
      </c>
      <c r="E160" s="7" t="s">
        <v>22</v>
      </c>
      <c r="F160" s="69">
        <v>595.55999999999995</v>
      </c>
      <c r="G160" s="16" t="s">
        <v>20</v>
      </c>
    </row>
    <row r="161" spans="1:7" s="3" customFormat="1" ht="58" x14ac:dyDescent="0.35">
      <c r="A161" s="21">
        <f t="shared" si="2"/>
        <v>160</v>
      </c>
      <c r="B161" s="16" t="s">
        <v>344</v>
      </c>
      <c r="C161" s="29">
        <v>41947</v>
      </c>
      <c r="D161" s="64" t="s">
        <v>357</v>
      </c>
      <c r="E161" s="7" t="s">
        <v>22</v>
      </c>
      <c r="F161" s="50">
        <v>338</v>
      </c>
      <c r="G161" s="16" t="s">
        <v>20</v>
      </c>
    </row>
    <row r="162" spans="1:7" s="3" customFormat="1" ht="43.5" x14ac:dyDescent="0.35">
      <c r="A162" s="21">
        <f t="shared" si="2"/>
        <v>161</v>
      </c>
      <c r="B162" s="16" t="s">
        <v>345</v>
      </c>
      <c r="C162" s="29">
        <v>41947</v>
      </c>
      <c r="D162" s="64" t="s">
        <v>358</v>
      </c>
      <c r="E162" s="7" t="s">
        <v>22</v>
      </c>
      <c r="F162" s="50">
        <v>435.73</v>
      </c>
      <c r="G162" s="16" t="s">
        <v>20</v>
      </c>
    </row>
    <row r="163" spans="1:7" s="3" customFormat="1" ht="58" x14ac:dyDescent="0.35">
      <c r="A163" s="21">
        <f t="shared" si="2"/>
        <v>162</v>
      </c>
      <c r="B163" s="16" t="s">
        <v>346</v>
      </c>
      <c r="C163" s="29">
        <v>41947</v>
      </c>
      <c r="D163" s="64" t="s">
        <v>359</v>
      </c>
      <c r="E163" s="7" t="s">
        <v>22</v>
      </c>
      <c r="F163" s="50">
        <v>3098.19</v>
      </c>
      <c r="G163" s="16" t="s">
        <v>20</v>
      </c>
    </row>
    <row r="164" spans="1:7" s="3" customFormat="1" ht="58" x14ac:dyDescent="0.35">
      <c r="A164" s="21">
        <f t="shared" si="2"/>
        <v>163</v>
      </c>
      <c r="B164" s="16" t="s">
        <v>347</v>
      </c>
      <c r="C164" s="29">
        <v>41947</v>
      </c>
      <c r="D164" s="35" t="s">
        <v>360</v>
      </c>
      <c r="E164" s="7" t="s">
        <v>22</v>
      </c>
      <c r="F164" s="50">
        <v>488</v>
      </c>
      <c r="G164" s="16" t="s">
        <v>20</v>
      </c>
    </row>
    <row r="165" spans="1:7" s="3" customFormat="1" ht="58" x14ac:dyDescent="0.35">
      <c r="A165" s="21">
        <f t="shared" si="2"/>
        <v>164</v>
      </c>
      <c r="B165" s="16" t="s">
        <v>348</v>
      </c>
      <c r="C165" s="29">
        <v>41947</v>
      </c>
      <c r="D165" s="64" t="s">
        <v>361</v>
      </c>
      <c r="E165" s="7" t="s">
        <v>22</v>
      </c>
      <c r="F165" s="50">
        <v>62</v>
      </c>
      <c r="G165" s="16" t="s">
        <v>20</v>
      </c>
    </row>
    <row r="166" spans="1:7" s="3" customFormat="1" ht="58" x14ac:dyDescent="0.35">
      <c r="A166" s="21">
        <f t="shared" si="2"/>
        <v>165</v>
      </c>
      <c r="B166" s="16" t="s">
        <v>349</v>
      </c>
      <c r="C166" s="29">
        <v>41947</v>
      </c>
      <c r="D166" s="64" t="s">
        <v>362</v>
      </c>
      <c r="E166" s="7" t="s">
        <v>22</v>
      </c>
      <c r="F166" s="50">
        <v>190.2</v>
      </c>
      <c r="G166" s="16" t="s">
        <v>20</v>
      </c>
    </row>
    <row r="167" spans="1:7" s="3" customFormat="1" ht="43.5" x14ac:dyDescent="0.35">
      <c r="A167" s="21">
        <f t="shared" si="2"/>
        <v>166</v>
      </c>
      <c r="B167" s="16" t="s">
        <v>350</v>
      </c>
      <c r="C167" s="29">
        <v>41947</v>
      </c>
      <c r="D167" s="64" t="s">
        <v>363</v>
      </c>
      <c r="E167" s="7" t="s">
        <v>22</v>
      </c>
      <c r="F167" s="50">
        <v>300.12</v>
      </c>
      <c r="G167" s="16" t="s">
        <v>20</v>
      </c>
    </row>
    <row r="168" spans="1:7" s="3" customFormat="1" ht="58" x14ac:dyDescent="0.35">
      <c r="A168" s="21">
        <f t="shared" si="2"/>
        <v>167</v>
      </c>
      <c r="B168" s="16" t="s">
        <v>351</v>
      </c>
      <c r="C168" s="29">
        <v>41947</v>
      </c>
      <c r="D168" s="64" t="s">
        <v>364</v>
      </c>
      <c r="E168" s="7" t="s">
        <v>22</v>
      </c>
      <c r="F168" s="50">
        <v>1256.74</v>
      </c>
      <c r="G168" s="16" t="s">
        <v>20</v>
      </c>
    </row>
    <row r="169" spans="1:7" s="3" customFormat="1" ht="58" x14ac:dyDescent="0.35">
      <c r="A169" s="21">
        <f t="shared" si="2"/>
        <v>168</v>
      </c>
      <c r="B169" s="16" t="s">
        <v>352</v>
      </c>
      <c r="C169" s="29">
        <v>41947</v>
      </c>
      <c r="D169" s="64" t="s">
        <v>365</v>
      </c>
      <c r="E169" s="7" t="s">
        <v>22</v>
      </c>
      <c r="F169" s="50">
        <v>345.91</v>
      </c>
      <c r="G169" s="16" t="s">
        <v>20</v>
      </c>
    </row>
    <row r="170" spans="1:7" s="3" customFormat="1" ht="58" x14ac:dyDescent="0.35">
      <c r="A170" s="21">
        <f t="shared" si="2"/>
        <v>169</v>
      </c>
      <c r="B170" s="16" t="s">
        <v>353</v>
      </c>
      <c r="C170" s="29">
        <v>41947</v>
      </c>
      <c r="D170" s="64" t="s">
        <v>366</v>
      </c>
      <c r="E170" s="7" t="s">
        <v>22</v>
      </c>
      <c r="F170" s="50">
        <v>120</v>
      </c>
      <c r="G170" s="16" t="s">
        <v>20</v>
      </c>
    </row>
    <row r="171" spans="1:7" ht="45" customHeight="1" x14ac:dyDescent="0.3">
      <c r="A171" s="21">
        <f t="shared" si="2"/>
        <v>170</v>
      </c>
      <c r="B171" s="16" t="s">
        <v>370</v>
      </c>
      <c r="C171" s="29">
        <v>41947</v>
      </c>
      <c r="D171" s="64" t="s">
        <v>368</v>
      </c>
      <c r="E171" s="7" t="s">
        <v>21</v>
      </c>
      <c r="F171" s="70">
        <v>10000</v>
      </c>
      <c r="G171" s="16" t="s">
        <v>20</v>
      </c>
    </row>
    <row r="172" spans="1:7" ht="58" x14ac:dyDescent="0.3">
      <c r="A172" s="21">
        <f t="shared" si="2"/>
        <v>171</v>
      </c>
      <c r="B172" s="16" t="s">
        <v>375</v>
      </c>
      <c r="C172" s="29">
        <v>41947</v>
      </c>
      <c r="D172" s="64" t="s">
        <v>369</v>
      </c>
      <c r="E172" s="7" t="s">
        <v>22</v>
      </c>
      <c r="F172" s="70">
        <f>29.52+20.49+24.59</f>
        <v>74.599999999999994</v>
      </c>
      <c r="G172" s="16" t="s">
        <v>20</v>
      </c>
    </row>
    <row r="173" spans="1:7" ht="45" customHeight="1" x14ac:dyDescent="0.3">
      <c r="A173" s="21">
        <f t="shared" si="2"/>
        <v>172</v>
      </c>
      <c r="B173" s="23" t="s">
        <v>371</v>
      </c>
      <c r="C173" s="29">
        <v>41954</v>
      </c>
      <c r="D173" s="64" t="s">
        <v>372</v>
      </c>
      <c r="E173" s="7" t="s">
        <v>22</v>
      </c>
      <c r="F173" s="70">
        <v>98.36</v>
      </c>
      <c r="G173" s="16" t="s">
        <v>20</v>
      </c>
    </row>
    <row r="174" spans="1:7" ht="45" customHeight="1" x14ac:dyDescent="0.3">
      <c r="A174" s="21">
        <f t="shared" si="2"/>
        <v>173</v>
      </c>
      <c r="B174" s="23" t="s">
        <v>373</v>
      </c>
      <c r="C174" s="29">
        <v>41954</v>
      </c>
      <c r="D174" s="29" t="s">
        <v>374</v>
      </c>
      <c r="E174" s="7" t="s">
        <v>22</v>
      </c>
      <c r="F174" s="70">
        <v>139.38</v>
      </c>
      <c r="G174" s="16" t="s">
        <v>20</v>
      </c>
    </row>
    <row r="175" spans="1:7" ht="45" customHeight="1" x14ac:dyDescent="0.3">
      <c r="A175" s="21">
        <f t="shared" si="2"/>
        <v>174</v>
      </c>
      <c r="B175" s="16" t="s">
        <v>376</v>
      </c>
      <c r="C175" s="29">
        <v>41955</v>
      </c>
      <c r="D175" s="29" t="s">
        <v>377</v>
      </c>
      <c r="E175" s="7" t="s">
        <v>22</v>
      </c>
      <c r="F175" s="70">
        <v>139.38</v>
      </c>
      <c r="G175" s="16" t="s">
        <v>20</v>
      </c>
    </row>
    <row r="176" spans="1:7" ht="45" customHeight="1" x14ac:dyDescent="0.3">
      <c r="A176" s="21">
        <f t="shared" si="2"/>
        <v>175</v>
      </c>
      <c r="B176" s="16" t="s">
        <v>379</v>
      </c>
      <c r="C176" s="29">
        <v>41653</v>
      </c>
      <c r="D176" s="29" t="s">
        <v>380</v>
      </c>
      <c r="E176" s="7" t="s">
        <v>22</v>
      </c>
      <c r="F176" s="70">
        <v>248.63</v>
      </c>
      <c r="G176" s="16" t="s">
        <v>20</v>
      </c>
    </row>
    <row r="177" spans="1:9" ht="45" customHeight="1" x14ac:dyDescent="0.3">
      <c r="A177" s="21">
        <f t="shared" si="2"/>
        <v>176</v>
      </c>
      <c r="B177" s="16" t="s">
        <v>381</v>
      </c>
      <c r="C177" s="29">
        <v>41960</v>
      </c>
      <c r="D177" s="29" t="s">
        <v>382</v>
      </c>
      <c r="E177" s="7" t="s">
        <v>21</v>
      </c>
      <c r="F177" s="70">
        <v>29561.22</v>
      </c>
      <c r="G177" s="16" t="s">
        <v>126</v>
      </c>
      <c r="H177" s="4" t="s">
        <v>127</v>
      </c>
    </row>
    <row r="178" spans="1:9" ht="45" customHeight="1" x14ac:dyDescent="0.3">
      <c r="A178" s="21">
        <f t="shared" si="2"/>
        <v>177</v>
      </c>
      <c r="B178" s="23" t="s">
        <v>383</v>
      </c>
      <c r="C178" s="29">
        <v>41961</v>
      </c>
      <c r="D178" s="29" t="s">
        <v>384</v>
      </c>
      <c r="E178" s="7" t="s">
        <v>21</v>
      </c>
      <c r="F178" s="70">
        <v>755.5</v>
      </c>
      <c r="G178" s="16" t="s">
        <v>20</v>
      </c>
    </row>
    <row r="179" spans="1:9" ht="45" customHeight="1" x14ac:dyDescent="0.3">
      <c r="A179" s="21">
        <f t="shared" si="2"/>
        <v>178</v>
      </c>
      <c r="B179" s="23" t="s">
        <v>385</v>
      </c>
      <c r="C179" s="29">
        <v>41963</v>
      </c>
      <c r="D179" s="29" t="s">
        <v>386</v>
      </c>
      <c r="E179" s="7" t="s">
        <v>21</v>
      </c>
      <c r="F179" s="70">
        <v>92.92</v>
      </c>
      <c r="G179" s="16" t="s">
        <v>20</v>
      </c>
    </row>
    <row r="180" spans="1:9" ht="45" customHeight="1" x14ac:dyDescent="0.3">
      <c r="A180" s="21">
        <f t="shared" si="2"/>
        <v>179</v>
      </c>
      <c r="B180" s="23" t="s">
        <v>387</v>
      </c>
      <c r="C180" s="29">
        <v>41963</v>
      </c>
      <c r="D180" s="29" t="s">
        <v>388</v>
      </c>
      <c r="E180" s="7" t="s">
        <v>21</v>
      </c>
      <c r="F180" s="70">
        <f>32.5+194.56</f>
        <v>227.06</v>
      </c>
      <c r="G180" s="16" t="s">
        <v>20</v>
      </c>
    </row>
    <row r="181" spans="1:9" ht="45" customHeight="1" x14ac:dyDescent="0.3">
      <c r="A181" s="21">
        <f>1+A180</f>
        <v>180</v>
      </c>
      <c r="B181" s="16" t="s">
        <v>389</v>
      </c>
      <c r="C181" s="29">
        <v>41969</v>
      </c>
      <c r="D181" s="29" t="s">
        <v>408</v>
      </c>
      <c r="E181" s="7" t="s">
        <v>22</v>
      </c>
      <c r="F181" s="70">
        <v>963.22</v>
      </c>
      <c r="G181" s="16" t="s">
        <v>20</v>
      </c>
      <c r="I181" s="51"/>
    </row>
    <row r="182" spans="1:9" ht="45" customHeight="1" x14ac:dyDescent="0.3">
      <c r="A182" s="21">
        <f t="shared" si="2"/>
        <v>181</v>
      </c>
      <c r="B182" s="16" t="s">
        <v>390</v>
      </c>
      <c r="C182" s="29">
        <v>41969</v>
      </c>
      <c r="D182" s="29" t="s">
        <v>409</v>
      </c>
      <c r="E182" s="7" t="s">
        <v>22</v>
      </c>
      <c r="F182" s="70">
        <v>187.87</v>
      </c>
      <c r="G182" s="16" t="s">
        <v>20</v>
      </c>
      <c r="I182" s="51"/>
    </row>
    <row r="183" spans="1:9" ht="45" customHeight="1" x14ac:dyDescent="0.3">
      <c r="A183" s="21">
        <f t="shared" si="2"/>
        <v>182</v>
      </c>
      <c r="B183" s="16" t="s">
        <v>391</v>
      </c>
      <c r="C183" s="29">
        <v>41969</v>
      </c>
      <c r="D183" s="29" t="s">
        <v>410</v>
      </c>
      <c r="E183" s="7" t="s">
        <v>22</v>
      </c>
      <c r="F183" s="70">
        <v>1409.84</v>
      </c>
      <c r="G183" s="16" t="s">
        <v>20</v>
      </c>
      <c r="I183" s="51"/>
    </row>
    <row r="184" spans="1:9" ht="45" customHeight="1" x14ac:dyDescent="0.3">
      <c r="A184" s="21">
        <f t="shared" si="2"/>
        <v>183</v>
      </c>
      <c r="B184" s="16" t="s">
        <v>392</v>
      </c>
      <c r="C184" s="29">
        <v>41969</v>
      </c>
      <c r="D184" s="29" t="s">
        <v>411</v>
      </c>
      <c r="E184" s="7" t="s">
        <v>22</v>
      </c>
      <c r="F184" s="70">
        <v>1964.75</v>
      </c>
      <c r="G184" s="16" t="s">
        <v>20</v>
      </c>
      <c r="I184" s="51"/>
    </row>
    <row r="185" spans="1:9" ht="45" customHeight="1" x14ac:dyDescent="0.3">
      <c r="A185" s="21">
        <f t="shared" si="2"/>
        <v>184</v>
      </c>
      <c r="B185" s="16" t="s">
        <v>393</v>
      </c>
      <c r="C185" s="29">
        <v>41969</v>
      </c>
      <c r="D185" s="29" t="s">
        <v>412</v>
      </c>
      <c r="E185" s="7" t="s">
        <v>22</v>
      </c>
      <c r="F185" s="70">
        <v>1966.39</v>
      </c>
      <c r="G185" s="16" t="s">
        <v>20</v>
      </c>
      <c r="I185" s="51"/>
    </row>
    <row r="186" spans="1:9" ht="45" customHeight="1" x14ac:dyDescent="0.3">
      <c r="A186" s="21">
        <f t="shared" si="2"/>
        <v>185</v>
      </c>
      <c r="B186" s="16" t="s">
        <v>394</v>
      </c>
      <c r="C186" s="29">
        <v>41969</v>
      </c>
      <c r="D186" s="29" t="s">
        <v>413</v>
      </c>
      <c r="E186" s="7" t="s">
        <v>22</v>
      </c>
      <c r="F186" s="70">
        <v>6989.11</v>
      </c>
      <c r="G186" s="16" t="s">
        <v>20</v>
      </c>
      <c r="I186" s="51"/>
    </row>
    <row r="187" spans="1:9" ht="45" customHeight="1" x14ac:dyDescent="0.3">
      <c r="A187" s="21">
        <f t="shared" si="2"/>
        <v>186</v>
      </c>
      <c r="B187" s="16" t="s">
        <v>395</v>
      </c>
      <c r="C187" s="29">
        <v>41969</v>
      </c>
      <c r="D187" s="29" t="s">
        <v>414</v>
      </c>
      <c r="E187" s="7" t="s">
        <v>22</v>
      </c>
      <c r="F187" s="70">
        <v>2403</v>
      </c>
      <c r="G187" s="16" t="s">
        <v>20</v>
      </c>
      <c r="I187" s="51"/>
    </row>
    <row r="188" spans="1:9" ht="45" customHeight="1" x14ac:dyDescent="0.3">
      <c r="A188" s="21">
        <f t="shared" si="2"/>
        <v>187</v>
      </c>
      <c r="B188" s="16" t="s">
        <v>396</v>
      </c>
      <c r="C188" s="29">
        <v>41969</v>
      </c>
      <c r="D188" s="29" t="s">
        <v>415</v>
      </c>
      <c r="E188" s="7" t="s">
        <v>22</v>
      </c>
      <c r="F188" s="70">
        <v>1905.49</v>
      </c>
      <c r="G188" s="16" t="s">
        <v>20</v>
      </c>
      <c r="I188" s="51"/>
    </row>
    <row r="189" spans="1:9" ht="45" customHeight="1" x14ac:dyDescent="0.3">
      <c r="A189" s="21">
        <f t="shared" si="2"/>
        <v>188</v>
      </c>
      <c r="B189" s="16" t="s">
        <v>397</v>
      </c>
      <c r="C189" s="29">
        <v>41969</v>
      </c>
      <c r="D189" s="29" t="s">
        <v>416</v>
      </c>
      <c r="E189" s="7" t="s">
        <v>22</v>
      </c>
      <c r="F189" s="70">
        <v>170</v>
      </c>
      <c r="G189" s="16" t="s">
        <v>20</v>
      </c>
      <c r="I189" s="51"/>
    </row>
    <row r="190" spans="1:9" ht="45" customHeight="1" x14ac:dyDescent="0.3">
      <c r="A190" s="21">
        <f t="shared" si="2"/>
        <v>189</v>
      </c>
      <c r="B190" s="16" t="s">
        <v>398</v>
      </c>
      <c r="C190" s="29">
        <v>41969</v>
      </c>
      <c r="D190" s="29" t="s">
        <v>417</v>
      </c>
      <c r="E190" s="7" t="s">
        <v>22</v>
      </c>
      <c r="F190" s="70">
        <v>750</v>
      </c>
      <c r="G190" s="16" t="s">
        <v>20</v>
      </c>
      <c r="I190" s="51"/>
    </row>
    <row r="191" spans="1:9" ht="45" customHeight="1" x14ac:dyDescent="0.3">
      <c r="A191" s="21">
        <f t="shared" si="2"/>
        <v>190</v>
      </c>
      <c r="B191" s="16" t="s">
        <v>399</v>
      </c>
      <c r="C191" s="29">
        <v>41969</v>
      </c>
      <c r="D191" s="29" t="s">
        <v>418</v>
      </c>
      <c r="E191" s="7" t="s">
        <v>22</v>
      </c>
      <c r="F191" s="70">
        <f>922.28+69.02+74.76</f>
        <v>1066.06</v>
      </c>
      <c r="G191" s="16" t="s">
        <v>20</v>
      </c>
      <c r="I191" s="51"/>
    </row>
    <row r="192" spans="1:9" ht="45" customHeight="1" x14ac:dyDescent="0.3">
      <c r="A192" s="21">
        <f t="shared" si="2"/>
        <v>191</v>
      </c>
      <c r="B192" s="16" t="s">
        <v>400</v>
      </c>
      <c r="C192" s="29">
        <v>41969</v>
      </c>
      <c r="D192" s="29" t="s">
        <v>419</v>
      </c>
      <c r="E192" s="7" t="s">
        <v>22</v>
      </c>
      <c r="F192" s="70">
        <f>294</f>
        <v>294</v>
      </c>
      <c r="G192" s="16" t="s">
        <v>20</v>
      </c>
      <c r="I192" s="51"/>
    </row>
    <row r="193" spans="1:9" ht="45" customHeight="1" x14ac:dyDescent="0.3">
      <c r="A193" s="21">
        <f t="shared" si="2"/>
        <v>192</v>
      </c>
      <c r="B193" s="16" t="s">
        <v>401</v>
      </c>
      <c r="C193" s="29">
        <v>41969</v>
      </c>
      <c r="D193" s="29" t="s">
        <v>420</v>
      </c>
      <c r="E193" s="7" t="s">
        <v>22</v>
      </c>
      <c r="F193" s="70">
        <f>180</f>
        <v>180</v>
      </c>
      <c r="G193" s="16" t="s">
        <v>20</v>
      </c>
      <c r="I193" s="51"/>
    </row>
    <row r="194" spans="1:9" ht="45" customHeight="1" x14ac:dyDescent="0.3">
      <c r="A194" s="21">
        <f t="shared" si="2"/>
        <v>193</v>
      </c>
      <c r="B194" s="16" t="s">
        <v>402</v>
      </c>
      <c r="C194" s="29">
        <v>41969</v>
      </c>
      <c r="D194" s="29" t="s">
        <v>421</v>
      </c>
      <c r="E194" s="7" t="s">
        <v>22</v>
      </c>
      <c r="F194" s="70">
        <v>1448.56</v>
      </c>
      <c r="G194" s="16" t="s">
        <v>20</v>
      </c>
      <c r="I194" s="51"/>
    </row>
    <row r="195" spans="1:9" ht="45" customHeight="1" x14ac:dyDescent="0.3">
      <c r="A195" s="21">
        <f>1+A196</f>
        <v>195</v>
      </c>
      <c r="B195" s="16" t="s">
        <v>404</v>
      </c>
      <c r="C195" s="29">
        <v>41969</v>
      </c>
      <c r="D195" s="29" t="s">
        <v>423</v>
      </c>
      <c r="E195" s="7" t="s">
        <v>22</v>
      </c>
      <c r="F195" s="70">
        <v>150</v>
      </c>
      <c r="G195" s="16" t="s">
        <v>20</v>
      </c>
      <c r="I195" s="51"/>
    </row>
    <row r="196" spans="1:9" ht="45" customHeight="1" x14ac:dyDescent="0.3">
      <c r="A196" s="21">
        <f>1+A194</f>
        <v>194</v>
      </c>
      <c r="B196" s="16" t="s">
        <v>403</v>
      </c>
      <c r="C196" s="29">
        <v>41969</v>
      </c>
      <c r="D196" s="29" t="s">
        <v>422</v>
      </c>
      <c r="E196" s="7" t="s">
        <v>22</v>
      </c>
      <c r="F196" s="70">
        <v>672</v>
      </c>
      <c r="G196" s="16" t="s">
        <v>20</v>
      </c>
      <c r="I196" s="51"/>
    </row>
    <row r="197" spans="1:9" ht="45" customHeight="1" x14ac:dyDescent="0.3">
      <c r="A197" s="21">
        <f>1+A200</f>
        <v>197</v>
      </c>
      <c r="B197" s="16" t="s">
        <v>406</v>
      </c>
      <c r="C197" s="29">
        <v>41969</v>
      </c>
      <c r="D197" s="29" t="s">
        <v>425</v>
      </c>
      <c r="E197" s="7" t="s">
        <v>22</v>
      </c>
      <c r="F197" s="70">
        <f>145+46.46+46.46</f>
        <v>237.92000000000002</v>
      </c>
      <c r="G197" s="16" t="s">
        <v>20</v>
      </c>
      <c r="I197" s="51"/>
    </row>
    <row r="198" spans="1:9" ht="45" customHeight="1" x14ac:dyDescent="0.3">
      <c r="A198" s="21">
        <f>1+A197</f>
        <v>198</v>
      </c>
      <c r="B198" s="16" t="s">
        <v>432</v>
      </c>
      <c r="C198" s="29">
        <v>41969</v>
      </c>
      <c r="D198" s="29" t="s">
        <v>426</v>
      </c>
      <c r="E198" s="7" t="s">
        <v>22</v>
      </c>
      <c r="F198" s="70">
        <f>77.77+24.59+9.84+24.59+24.59+24.59+24.59+24.59+8.2</f>
        <v>243.35</v>
      </c>
      <c r="G198" s="16" t="s">
        <v>20</v>
      </c>
      <c r="I198" s="51"/>
    </row>
    <row r="199" spans="1:9" ht="45" customHeight="1" x14ac:dyDescent="0.3">
      <c r="A199" s="21">
        <f t="shared" ref="A199" si="3">1+A198</f>
        <v>199</v>
      </c>
      <c r="B199" s="16" t="s">
        <v>428</v>
      </c>
      <c r="C199" s="29">
        <v>41969</v>
      </c>
      <c r="D199" s="29" t="s">
        <v>429</v>
      </c>
      <c r="E199" s="7" t="s">
        <v>22</v>
      </c>
      <c r="F199" s="70">
        <v>180</v>
      </c>
      <c r="G199" s="16" t="s">
        <v>20</v>
      </c>
      <c r="I199" s="51"/>
    </row>
    <row r="200" spans="1:9" ht="45" customHeight="1" x14ac:dyDescent="0.3">
      <c r="A200" s="21">
        <f>1+A195</f>
        <v>196</v>
      </c>
      <c r="B200" s="16" t="s">
        <v>405</v>
      </c>
      <c r="C200" s="29">
        <v>41969</v>
      </c>
      <c r="D200" s="29" t="s">
        <v>424</v>
      </c>
      <c r="E200" s="7" t="s">
        <v>22</v>
      </c>
      <c r="F200" s="70">
        <v>3606.56</v>
      </c>
      <c r="G200" s="16" t="s">
        <v>20</v>
      </c>
      <c r="I200" s="51"/>
    </row>
    <row r="201" spans="1:9" ht="45" customHeight="1" x14ac:dyDescent="0.3">
      <c r="A201" s="21">
        <f>1+A198</f>
        <v>199</v>
      </c>
      <c r="B201" s="16" t="s">
        <v>407</v>
      </c>
      <c r="C201" s="29">
        <v>41969</v>
      </c>
      <c r="D201" s="29" t="s">
        <v>427</v>
      </c>
      <c r="E201" s="7" t="s">
        <v>22</v>
      </c>
      <c r="F201" s="70">
        <v>350</v>
      </c>
      <c r="G201" s="16" t="s">
        <v>20</v>
      </c>
      <c r="I201" s="51"/>
    </row>
    <row r="202" spans="1:9" ht="45" customHeight="1" x14ac:dyDescent="0.3">
      <c r="A202" s="21">
        <f t="shared" ref="A202:A206" si="4">1+A201</f>
        <v>200</v>
      </c>
      <c r="B202" s="16" t="s">
        <v>430</v>
      </c>
      <c r="C202" s="29">
        <v>41970</v>
      </c>
      <c r="D202" s="29" t="s">
        <v>431</v>
      </c>
      <c r="E202" s="7" t="s">
        <v>21</v>
      </c>
      <c r="F202" s="70">
        <v>292.60000000000002</v>
      </c>
      <c r="G202" s="16" t="s">
        <v>20</v>
      </c>
      <c r="H202" s="51"/>
      <c r="I202" s="51"/>
    </row>
    <row r="203" spans="1:9" ht="45" customHeight="1" x14ac:dyDescent="0.3">
      <c r="A203" s="21">
        <f t="shared" si="4"/>
        <v>201</v>
      </c>
      <c r="B203" s="16" t="s">
        <v>433</v>
      </c>
      <c r="C203" s="29">
        <v>41971</v>
      </c>
      <c r="D203" s="29" t="s">
        <v>434</v>
      </c>
      <c r="E203" s="7" t="s">
        <v>21</v>
      </c>
      <c r="F203" s="70">
        <v>10000</v>
      </c>
      <c r="G203" s="16" t="s">
        <v>20</v>
      </c>
    </row>
    <row r="204" spans="1:9" ht="45" customHeight="1" x14ac:dyDescent="0.3">
      <c r="A204" s="21">
        <f t="shared" si="4"/>
        <v>202</v>
      </c>
      <c r="B204" s="16" t="s">
        <v>435</v>
      </c>
      <c r="C204" s="29">
        <v>41975</v>
      </c>
      <c r="D204" s="29" t="s">
        <v>436</v>
      </c>
      <c r="E204" s="7" t="s">
        <v>22</v>
      </c>
      <c r="F204" s="70">
        <v>180</v>
      </c>
      <c r="G204" s="16" t="s">
        <v>20</v>
      </c>
      <c r="H204" s="4" t="s">
        <v>171</v>
      </c>
    </row>
    <row r="205" spans="1:9" ht="45" customHeight="1" x14ac:dyDescent="0.3">
      <c r="A205" s="21">
        <f t="shared" si="4"/>
        <v>203</v>
      </c>
      <c r="B205" s="23" t="s">
        <v>437</v>
      </c>
      <c r="C205" s="29">
        <v>41975</v>
      </c>
      <c r="D205" s="29" t="s">
        <v>438</v>
      </c>
      <c r="E205" s="7" t="s">
        <v>21</v>
      </c>
      <c r="F205" s="70">
        <v>574.41999999999996</v>
      </c>
      <c r="G205" s="16" t="s">
        <v>20</v>
      </c>
      <c r="H205" s="72" t="s">
        <v>168</v>
      </c>
    </row>
    <row r="206" spans="1:9" ht="45" customHeight="1" x14ac:dyDescent="0.3">
      <c r="A206" s="21">
        <f t="shared" si="4"/>
        <v>204</v>
      </c>
      <c r="B206" s="16" t="s">
        <v>439</v>
      </c>
      <c r="C206" s="29">
        <v>41977</v>
      </c>
      <c r="D206" s="29" t="s">
        <v>440</v>
      </c>
      <c r="E206" s="7" t="s">
        <v>21</v>
      </c>
      <c r="F206" s="70">
        <v>378.28</v>
      </c>
      <c r="G206" s="16" t="s">
        <v>20</v>
      </c>
      <c r="H206" s="72"/>
    </row>
    <row r="207" spans="1:9" ht="45" customHeight="1" x14ac:dyDescent="0.3">
      <c r="A207" s="21"/>
      <c r="B207" s="16"/>
      <c r="C207" s="29"/>
      <c r="D207" s="29"/>
      <c r="E207" s="7"/>
      <c r="F207" s="70"/>
      <c r="G207" s="16"/>
      <c r="H207" s="72"/>
    </row>
    <row r="208" spans="1:9" ht="45" customHeight="1" x14ac:dyDescent="0.3">
      <c r="B208" s="16"/>
      <c r="C208" s="71"/>
      <c r="E208" s="7"/>
      <c r="G208" s="16"/>
      <c r="H208" s="72"/>
    </row>
    <row r="209" spans="8:8" ht="45" customHeight="1" x14ac:dyDescent="0.3">
      <c r="H209" s="73"/>
    </row>
    <row r="210" spans="8:8" ht="45" customHeight="1" x14ac:dyDescent="0.3">
      <c r="H210" s="72"/>
    </row>
    <row r="211" spans="8:8" ht="45" customHeight="1" x14ac:dyDescent="0.3">
      <c r="H211" s="72"/>
    </row>
    <row r="212" spans="8:8" ht="45" customHeight="1" x14ac:dyDescent="0.3">
      <c r="H212" s="73"/>
    </row>
    <row r="213" spans="8:8" ht="45" customHeight="1" x14ac:dyDescent="0.3">
      <c r="H213" s="72"/>
    </row>
    <row r="214" spans="8:8" ht="45" customHeight="1" x14ac:dyDescent="0.3">
      <c r="H214" s="72"/>
    </row>
    <row r="215" spans="8:8" ht="45" customHeight="1" x14ac:dyDescent="0.3">
      <c r="H215" s="72"/>
    </row>
    <row r="216" spans="8:8" ht="45" customHeight="1" x14ac:dyDescent="0.3">
      <c r="H216" s="72"/>
    </row>
    <row r="217" spans="8:8" ht="45" customHeight="1" x14ac:dyDescent="0.3">
      <c r="H217" s="72"/>
    </row>
    <row r="218" spans="8:8" ht="45" customHeight="1" x14ac:dyDescent="0.3">
      <c r="H218" s="72"/>
    </row>
    <row r="219" spans="8:8" ht="45" customHeight="1" x14ac:dyDescent="0.3">
      <c r="H219" s="72"/>
    </row>
    <row r="220" spans="8:8" ht="45" customHeight="1" x14ac:dyDescent="0.3">
      <c r="H220" s="72"/>
    </row>
    <row r="221" spans="8:8" ht="45" customHeight="1" x14ac:dyDescent="0.3">
      <c r="H221" s="72"/>
    </row>
    <row r="222" spans="8:8" ht="45" customHeight="1" x14ac:dyDescent="0.3">
      <c r="H222" s="72"/>
    </row>
    <row r="223" spans="8:8" ht="45" customHeight="1" x14ac:dyDescent="0.3">
      <c r="H223" s="72"/>
    </row>
    <row r="224" spans="8:8" ht="45" customHeight="1" x14ac:dyDescent="0.3">
      <c r="H224" s="72"/>
    </row>
    <row r="225" spans="8:8" ht="45" customHeight="1" x14ac:dyDescent="0.3">
      <c r="H225" s="72"/>
    </row>
    <row r="226" spans="8:8" ht="45" customHeight="1" x14ac:dyDescent="0.3">
      <c r="H226" s="74"/>
    </row>
  </sheetData>
  <phoneticPr fontId="3" type="noConversion"/>
  <hyperlinks>
    <hyperlink ref="D2" r:id="rId1" display="https://smartcig.avcp.it/SmartCig/preparaDettaglioComunicazioneOS.action?codDettaglioCarnet=13837765"/>
    <hyperlink ref="D3" r:id="rId2" display="https://smartcig.avcp.it/SmartCig/preparaDettaglioComunicazioneOS.action?codDettaglioCarnet=13837716"/>
    <hyperlink ref="D4" r:id="rId3" display="https://smartcig.avcp.it/SmartCig/preparaDettaglioComunicazioneOS.action?codDettaglioCarnet=13837679"/>
    <hyperlink ref="D5" r:id="rId4" display="https://smartcig.avcp.it/SmartCig/preparaDettaglioComunicazioneOS.action?codDettaglioCarnet=13837642"/>
    <hyperlink ref="D7" r:id="rId5" display="https://smartcig.avcp.it/SmartCig/preparaDettaglioComunicazioneOS.action?codDettaglioCarnet=13859382"/>
    <hyperlink ref="D19" r:id="rId6" display="https://smartcig.avcp.it/SmartCig/preparaDettaglioComunicazioneOS.action?codDettaglioCarnet=14378674"/>
    <hyperlink ref="D27" r:id="rId7" display="https://smartcig.avcp.it/SmartCig/preparaDettaglioComunicazioneOS.action?codDettaglioCarnet=14409515"/>
    <hyperlink ref="D29" r:id="rId8" display="https://smartcig.avcp.it/SmartCig/preparaDettaglioComunicazioneOS.action?codDettaglioCarnet=14450916"/>
    <hyperlink ref="D30" r:id="rId9" display="https://smartcig.avcp.it/SmartCig/preparaDettaglioComunicazioneOS.action?codDettaglioCarnet=14461394"/>
    <hyperlink ref="D31" r:id="rId10" display="https://smartcig.avcp.it/SmartCig/preparaDettaglioComunicazioneOS.action?codDettaglioCarnet=14461246"/>
    <hyperlink ref="D28" r:id="rId11" display="https://smartcig.avcp.it/SmartCig/preparaDettaglioComunicazioneOS.action?codDettaglioCarnet=14451061"/>
  </hyperlinks>
  <pageMargins left="0.25" right="0.25" top="0.75" bottom="0.75" header="0.3" footer="0.3"/>
  <pageSetup paperSize="9" orientation="landscape" r:id="rId12"/>
  <drawing r:id="rId13"/>
  <legacyDrawing r:id="rId14"/>
  <controls>
    <mc:AlternateContent xmlns:mc="http://schemas.openxmlformats.org/markup-compatibility/2006">
      <mc:Choice Requires="x14">
        <control shapeId="1032" r:id="rId15" name="Control 8">
          <controlPr defaultSize="0" r:id="rId16">
            <anchor moveWithCells="1">
              <from>
                <xdr:col>5</xdr:col>
                <xdr:colOff>12700</xdr:colOff>
                <xdr:row>27</xdr:row>
                <xdr:rowOff>107950</xdr:rowOff>
              </from>
              <to>
                <xdr:col>5</xdr:col>
                <xdr:colOff>241300</xdr:colOff>
                <xdr:row>27</xdr:row>
                <xdr:rowOff>342900</xdr:rowOff>
              </to>
            </anchor>
          </controlPr>
        </control>
      </mc:Choice>
      <mc:Fallback>
        <control shapeId="1032" r:id="rId15" name="Control 8"/>
      </mc:Fallback>
    </mc:AlternateContent>
    <mc:AlternateContent xmlns:mc="http://schemas.openxmlformats.org/markup-compatibility/2006">
      <mc:Choice Requires="x14">
        <control shapeId="1025" r:id="rId17" name="Control 1">
          <controlPr defaultSize="0" r:id="rId18">
            <anchor moveWithCells="1">
              <from>
                <xdr:col>5</xdr:col>
                <xdr:colOff>12700</xdr:colOff>
                <xdr:row>16</xdr:row>
                <xdr:rowOff>146050</xdr:rowOff>
              </from>
              <to>
                <xdr:col>5</xdr:col>
                <xdr:colOff>241300</xdr:colOff>
                <xdr:row>17</xdr:row>
                <xdr:rowOff>25400</xdr:rowOff>
              </to>
            </anchor>
          </controlPr>
        </control>
      </mc:Choice>
      <mc:Fallback>
        <control shapeId="1025" r:id="rId17" name="Control 1"/>
      </mc:Fallback>
    </mc:AlternateContent>
    <mc:AlternateContent xmlns:mc="http://schemas.openxmlformats.org/markup-compatibility/2006">
      <mc:Choice Requires="x14">
        <control shapeId="1026" r:id="rId19" name="Control 2">
          <controlPr defaultSize="0" r:id="rId16">
            <anchor moveWithCells="1">
              <from>
                <xdr:col>5</xdr:col>
                <xdr:colOff>12700</xdr:colOff>
                <xdr:row>17</xdr:row>
                <xdr:rowOff>317500</xdr:rowOff>
              </from>
              <to>
                <xdr:col>5</xdr:col>
                <xdr:colOff>241300</xdr:colOff>
                <xdr:row>18</xdr:row>
                <xdr:rowOff>0</xdr:rowOff>
              </to>
            </anchor>
          </controlPr>
        </control>
      </mc:Choice>
      <mc:Fallback>
        <control shapeId="1026" r:id="rId19" name="Control 2"/>
      </mc:Fallback>
    </mc:AlternateContent>
    <mc:AlternateContent xmlns:mc="http://schemas.openxmlformats.org/markup-compatibility/2006">
      <mc:Choice Requires="x14">
        <control shapeId="1027" r:id="rId20" name="Control 3">
          <controlPr defaultSize="0" r:id="rId16">
            <anchor moveWithCells="1">
              <from>
                <xdr:col>5</xdr:col>
                <xdr:colOff>12700</xdr:colOff>
                <xdr:row>18</xdr:row>
                <xdr:rowOff>495300</xdr:rowOff>
              </from>
              <to>
                <xdr:col>5</xdr:col>
                <xdr:colOff>241300</xdr:colOff>
                <xdr:row>18</xdr:row>
                <xdr:rowOff>730250</xdr:rowOff>
              </to>
            </anchor>
          </controlPr>
        </control>
      </mc:Choice>
      <mc:Fallback>
        <control shapeId="1027" r:id="rId20" name="Control 3"/>
      </mc:Fallback>
    </mc:AlternateContent>
    <mc:AlternateContent xmlns:mc="http://schemas.openxmlformats.org/markup-compatibility/2006">
      <mc:Choice Requires="x14">
        <control shapeId="1028" r:id="rId21" name="Control 4">
          <controlPr defaultSize="0" r:id="rId16">
            <anchor moveWithCells="1">
              <from>
                <xdr:col>5</xdr:col>
                <xdr:colOff>12700</xdr:colOff>
                <xdr:row>19</xdr:row>
                <xdr:rowOff>482600</xdr:rowOff>
              </from>
              <to>
                <xdr:col>5</xdr:col>
                <xdr:colOff>241300</xdr:colOff>
                <xdr:row>19</xdr:row>
                <xdr:rowOff>717550</xdr:rowOff>
              </to>
            </anchor>
          </controlPr>
        </control>
      </mc:Choice>
      <mc:Fallback>
        <control shapeId="1028" r:id="rId21" name="Control 4"/>
      </mc:Fallback>
    </mc:AlternateContent>
    <mc:AlternateContent xmlns:mc="http://schemas.openxmlformats.org/markup-compatibility/2006">
      <mc:Choice Requires="x14">
        <control shapeId="1029" r:id="rId22" name="Control 5">
          <controlPr defaultSize="0" r:id="rId16">
            <anchor moveWithCells="1">
              <from>
                <xdr:col>5</xdr:col>
                <xdr:colOff>12700</xdr:colOff>
                <xdr:row>20</xdr:row>
                <xdr:rowOff>304800</xdr:rowOff>
              </from>
              <to>
                <xdr:col>5</xdr:col>
                <xdr:colOff>241300</xdr:colOff>
                <xdr:row>20</xdr:row>
                <xdr:rowOff>539750</xdr:rowOff>
              </to>
            </anchor>
          </controlPr>
        </control>
      </mc:Choice>
      <mc:Fallback>
        <control shapeId="1029" r:id="rId22" name="Control 5"/>
      </mc:Fallback>
    </mc:AlternateContent>
    <mc:AlternateContent xmlns:mc="http://schemas.openxmlformats.org/markup-compatibility/2006">
      <mc:Choice Requires="x14">
        <control shapeId="1030" r:id="rId23" name="Control 6">
          <controlPr defaultSize="0" r:id="rId16">
            <anchor moveWithCells="1">
              <from>
                <xdr:col>5</xdr:col>
                <xdr:colOff>12700</xdr:colOff>
                <xdr:row>21</xdr:row>
                <xdr:rowOff>304800</xdr:rowOff>
              </from>
              <to>
                <xdr:col>5</xdr:col>
                <xdr:colOff>241300</xdr:colOff>
                <xdr:row>21</xdr:row>
                <xdr:rowOff>539750</xdr:rowOff>
              </to>
            </anchor>
          </controlPr>
        </control>
      </mc:Choice>
      <mc:Fallback>
        <control shapeId="1030" r:id="rId23" name="Control 6"/>
      </mc:Fallback>
    </mc:AlternateContent>
    <mc:AlternateContent xmlns:mc="http://schemas.openxmlformats.org/markup-compatibility/2006">
      <mc:Choice Requires="x14">
        <control shapeId="1031" r:id="rId24" name="Control 7">
          <controlPr defaultSize="0" r:id="rId16">
            <anchor moveWithCells="1">
              <from>
                <xdr:col>5</xdr:col>
                <xdr:colOff>12700</xdr:colOff>
                <xdr:row>22</xdr:row>
                <xdr:rowOff>469900</xdr:rowOff>
              </from>
              <to>
                <xdr:col>5</xdr:col>
                <xdr:colOff>241300</xdr:colOff>
                <xdr:row>22</xdr:row>
                <xdr:rowOff>704850</xdr:rowOff>
              </to>
            </anchor>
          </controlPr>
        </control>
      </mc:Choice>
      <mc:Fallback>
        <control shapeId="1031" r:id="rId24" name="Control 7"/>
      </mc:Fallback>
    </mc:AlternateContent>
    <mc:AlternateContent xmlns:mc="http://schemas.openxmlformats.org/markup-compatibility/2006">
      <mc:Choice Requires="x14">
        <control shapeId="1033" r:id="rId25" name="Control 9">
          <controlPr defaultSize="0" r:id="rId16">
            <anchor moveWithCells="1">
              <from>
                <xdr:col>5</xdr:col>
                <xdr:colOff>12700</xdr:colOff>
                <xdr:row>36</xdr:row>
                <xdr:rowOff>171450</xdr:rowOff>
              </from>
              <to>
                <xdr:col>5</xdr:col>
                <xdr:colOff>241300</xdr:colOff>
                <xdr:row>36</xdr:row>
                <xdr:rowOff>406400</xdr:rowOff>
              </to>
            </anchor>
          </controlPr>
        </control>
      </mc:Choice>
      <mc:Fallback>
        <control shapeId="1033" r:id="rId25" name="Control 9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/>
  <dimension ref="A1:R139"/>
  <sheetViews>
    <sheetView tabSelected="1" topLeftCell="D25" zoomScaleNormal="100" workbookViewId="0">
      <selection activeCell="F11" sqref="F11"/>
    </sheetView>
  </sheetViews>
  <sheetFormatPr defaultColWidth="9.08984375" defaultRowHeight="45" customHeight="1" x14ac:dyDescent="0.35"/>
  <cols>
    <col min="1" max="1" width="0" style="79" hidden="1" customWidth="1"/>
    <col min="2" max="2" width="5.54296875" style="79" hidden="1" customWidth="1"/>
    <col min="3" max="3" width="5.90625" style="79" hidden="1" customWidth="1"/>
    <col min="4" max="4" width="18.6328125" style="98" customWidth="1"/>
    <col min="5" max="5" width="32.453125" style="81" customWidth="1"/>
    <col min="6" max="6" width="14.08984375" style="80" customWidth="1"/>
    <col min="7" max="7" width="10.453125" style="79" bestFit="1" customWidth="1"/>
    <col min="8" max="8" width="21.6328125" style="81" customWidth="1"/>
    <col min="9" max="9" width="16" style="111" customWidth="1"/>
    <col min="10" max="10" width="15.6328125" style="78" customWidth="1"/>
    <col min="11" max="11" width="7.08984375" style="79" customWidth="1"/>
    <col min="12" max="12" width="23.54296875" style="79" customWidth="1"/>
    <col min="13" max="16384" width="9.08984375" style="79"/>
  </cols>
  <sheetData>
    <row r="1" spans="1:11" ht="45" customHeight="1" x14ac:dyDescent="0.35">
      <c r="A1" s="75"/>
      <c r="B1" s="76"/>
      <c r="C1" s="77"/>
      <c r="D1" s="125" t="s">
        <v>531</v>
      </c>
      <c r="E1" s="126"/>
      <c r="F1" s="126"/>
      <c r="G1" s="126"/>
      <c r="H1" s="126"/>
      <c r="I1" s="126"/>
      <c r="J1" s="127"/>
    </row>
    <row r="2" spans="1:11" ht="45" customHeight="1" x14ac:dyDescent="0.35">
      <c r="A2" s="82" t="s">
        <v>6</v>
      </c>
      <c r="B2" s="83" t="s">
        <v>443</v>
      </c>
      <c r="C2" s="84" t="s">
        <v>441</v>
      </c>
      <c r="D2" s="101" t="s">
        <v>0</v>
      </c>
      <c r="E2" s="85" t="s">
        <v>447</v>
      </c>
      <c r="F2" s="85" t="s">
        <v>446</v>
      </c>
      <c r="G2" s="85" t="s">
        <v>445</v>
      </c>
      <c r="H2" s="85" t="s">
        <v>450</v>
      </c>
      <c r="I2" s="85" t="s">
        <v>444</v>
      </c>
      <c r="J2" s="86" t="s">
        <v>448</v>
      </c>
    </row>
    <row r="3" spans="1:11" ht="62.5" x14ac:dyDescent="0.35">
      <c r="A3" s="87"/>
      <c r="B3" s="88"/>
      <c r="C3" s="100"/>
      <c r="D3" s="116" t="s">
        <v>455</v>
      </c>
      <c r="E3" s="112" t="s">
        <v>456</v>
      </c>
      <c r="F3" s="103" t="s">
        <v>457</v>
      </c>
      <c r="G3" s="120" t="s">
        <v>458</v>
      </c>
      <c r="H3" s="102" t="s">
        <v>442</v>
      </c>
      <c r="I3" s="113" t="s">
        <v>451</v>
      </c>
      <c r="J3" s="107">
        <v>70</v>
      </c>
      <c r="K3" s="115"/>
    </row>
    <row r="4" spans="1:11" ht="50" x14ac:dyDescent="0.35">
      <c r="A4" s="87"/>
      <c r="B4" s="88"/>
      <c r="C4" s="100"/>
      <c r="D4" s="116" t="s">
        <v>459</v>
      </c>
      <c r="E4" s="112" t="s">
        <v>460</v>
      </c>
      <c r="F4" s="103" t="s">
        <v>461</v>
      </c>
      <c r="G4" s="120" t="s">
        <v>458</v>
      </c>
      <c r="H4" s="102" t="s">
        <v>442</v>
      </c>
      <c r="I4" s="105" t="s">
        <v>449</v>
      </c>
      <c r="J4" s="124">
        <v>110</v>
      </c>
      <c r="K4" s="117"/>
    </row>
    <row r="5" spans="1:11" ht="61.5" customHeight="1" x14ac:dyDescent="0.35">
      <c r="A5" s="87"/>
      <c r="B5" s="88"/>
      <c r="C5" s="100"/>
      <c r="D5" s="116" t="s">
        <v>462</v>
      </c>
      <c r="E5" s="112" t="s">
        <v>533</v>
      </c>
      <c r="F5" s="103" t="s">
        <v>463</v>
      </c>
      <c r="G5" s="120" t="s">
        <v>458</v>
      </c>
      <c r="H5" s="102" t="s">
        <v>442</v>
      </c>
      <c r="I5" s="105" t="s">
        <v>453</v>
      </c>
      <c r="J5" s="107">
        <v>82.4</v>
      </c>
      <c r="K5" s="115"/>
    </row>
    <row r="6" spans="1:11" ht="50" x14ac:dyDescent="0.35">
      <c r="A6" s="87"/>
      <c r="B6" s="88"/>
      <c r="C6" s="100"/>
      <c r="D6" s="116" t="s">
        <v>464</v>
      </c>
      <c r="E6" s="112" t="s">
        <v>534</v>
      </c>
      <c r="F6" s="103" t="s">
        <v>465</v>
      </c>
      <c r="G6" s="120" t="s">
        <v>466</v>
      </c>
      <c r="H6" s="102" t="s">
        <v>442</v>
      </c>
      <c r="I6" s="105" t="s">
        <v>453</v>
      </c>
      <c r="J6" s="107">
        <v>57.38</v>
      </c>
      <c r="K6" s="115"/>
    </row>
    <row r="7" spans="1:11" ht="62.5" x14ac:dyDescent="0.35">
      <c r="A7" s="87"/>
      <c r="B7" s="88"/>
      <c r="C7" s="100"/>
      <c r="D7" s="116" t="s">
        <v>467</v>
      </c>
      <c r="E7" s="108" t="s">
        <v>468</v>
      </c>
      <c r="F7" s="109" t="s">
        <v>469</v>
      </c>
      <c r="G7" s="104">
        <v>44210</v>
      </c>
      <c r="H7" s="108" t="s">
        <v>442</v>
      </c>
      <c r="I7" s="105" t="s">
        <v>470</v>
      </c>
      <c r="J7" s="107">
        <v>1809</v>
      </c>
      <c r="K7" s="119"/>
    </row>
    <row r="8" spans="1:11" ht="40.5" customHeight="1" x14ac:dyDescent="0.35">
      <c r="A8" s="87"/>
      <c r="B8" s="88"/>
      <c r="C8" s="100"/>
      <c r="D8" s="116" t="s">
        <v>471</v>
      </c>
      <c r="E8" s="114" t="s">
        <v>472</v>
      </c>
      <c r="F8" s="109" t="s">
        <v>442</v>
      </c>
      <c r="G8" s="104">
        <v>44210</v>
      </c>
      <c r="H8" s="105" t="s">
        <v>442</v>
      </c>
      <c r="I8" s="105" t="s">
        <v>470</v>
      </c>
      <c r="J8" s="107">
        <v>1000</v>
      </c>
      <c r="K8" s="115"/>
    </row>
    <row r="9" spans="1:11" ht="63" customHeight="1" x14ac:dyDescent="0.35">
      <c r="A9" s="87"/>
      <c r="B9" s="88"/>
      <c r="C9" s="100"/>
      <c r="D9" s="116" t="s">
        <v>473</v>
      </c>
      <c r="E9" s="112" t="s">
        <v>474</v>
      </c>
      <c r="F9" s="103" t="s">
        <v>535</v>
      </c>
      <c r="G9" s="104">
        <v>44221</v>
      </c>
      <c r="H9" s="102" t="s">
        <v>442</v>
      </c>
      <c r="I9" s="105" t="s">
        <v>452</v>
      </c>
      <c r="J9" s="107">
        <v>30000</v>
      </c>
      <c r="K9" s="115"/>
    </row>
    <row r="10" spans="1:11" ht="73.5" customHeight="1" x14ac:dyDescent="0.35">
      <c r="A10" s="87"/>
      <c r="B10" s="88"/>
      <c r="C10" s="100"/>
      <c r="D10" s="116" t="s">
        <v>475</v>
      </c>
      <c r="E10" s="112" t="s">
        <v>476</v>
      </c>
      <c r="F10" s="103" t="s">
        <v>477</v>
      </c>
      <c r="G10" s="104">
        <v>44221</v>
      </c>
      <c r="H10" s="102" t="s">
        <v>442</v>
      </c>
      <c r="I10" s="105" t="s">
        <v>452</v>
      </c>
      <c r="J10" s="106">
        <f>6*4500</f>
        <v>27000</v>
      </c>
      <c r="K10" s="115"/>
    </row>
    <row r="11" spans="1:11" ht="50" x14ac:dyDescent="0.35">
      <c r="A11" s="87"/>
      <c r="B11" s="88"/>
      <c r="C11" s="100"/>
      <c r="D11" s="116" t="s">
        <v>478</v>
      </c>
      <c r="E11" s="114" t="s">
        <v>479</v>
      </c>
      <c r="F11" s="103" t="s">
        <v>536</v>
      </c>
      <c r="G11" s="104">
        <v>44221</v>
      </c>
      <c r="H11" s="102" t="s">
        <v>442</v>
      </c>
      <c r="I11" s="108" t="s">
        <v>470</v>
      </c>
      <c r="J11" s="107">
        <v>30000</v>
      </c>
      <c r="K11" s="115"/>
    </row>
    <row r="12" spans="1:11" ht="50" x14ac:dyDescent="0.35">
      <c r="A12" s="87"/>
      <c r="B12" s="88"/>
      <c r="C12" s="100"/>
      <c r="D12" s="116" t="s">
        <v>480</v>
      </c>
      <c r="E12" s="121" t="s">
        <v>481</v>
      </c>
      <c r="F12" s="103" t="s">
        <v>482</v>
      </c>
      <c r="G12" s="104">
        <v>44236</v>
      </c>
      <c r="H12" s="105" t="s">
        <v>442</v>
      </c>
      <c r="I12" s="105" t="s">
        <v>483</v>
      </c>
      <c r="J12" s="107">
        <v>45</v>
      </c>
      <c r="K12" s="115"/>
    </row>
    <row r="13" spans="1:11" ht="54" customHeight="1" x14ac:dyDescent="0.35">
      <c r="A13" s="87"/>
      <c r="B13" s="88"/>
      <c r="C13" s="100"/>
      <c r="D13" s="116" t="s">
        <v>484</v>
      </c>
      <c r="E13" s="121" t="s">
        <v>485</v>
      </c>
      <c r="F13" s="103" t="s">
        <v>486</v>
      </c>
      <c r="G13" s="104">
        <v>44238</v>
      </c>
      <c r="H13" s="102" t="s">
        <v>442</v>
      </c>
      <c r="I13" s="105" t="s">
        <v>487</v>
      </c>
      <c r="J13" s="106">
        <v>13000</v>
      </c>
      <c r="K13" s="115"/>
    </row>
    <row r="14" spans="1:11" ht="50" x14ac:dyDescent="0.35">
      <c r="A14" s="87"/>
      <c r="B14" s="88"/>
      <c r="C14" s="100"/>
      <c r="D14" s="116" t="s">
        <v>488</v>
      </c>
      <c r="E14" s="112" t="s">
        <v>489</v>
      </c>
      <c r="F14" s="103" t="s">
        <v>490</v>
      </c>
      <c r="G14" s="120" t="s">
        <v>491</v>
      </c>
      <c r="H14" s="102" t="s">
        <v>442</v>
      </c>
      <c r="I14" s="105" t="s">
        <v>449</v>
      </c>
      <c r="J14" s="124">
        <v>631.5</v>
      </c>
      <c r="K14" s="115"/>
    </row>
    <row r="15" spans="1:11" ht="50" x14ac:dyDescent="0.35">
      <c r="A15" s="87"/>
      <c r="B15" s="88"/>
      <c r="C15" s="100"/>
      <c r="D15" s="116" t="s">
        <v>492</v>
      </c>
      <c r="E15" s="114" t="s">
        <v>493</v>
      </c>
      <c r="F15" s="103" t="s">
        <v>494</v>
      </c>
      <c r="G15" s="120" t="s">
        <v>491</v>
      </c>
      <c r="H15" s="102" t="s">
        <v>442</v>
      </c>
      <c r="I15" s="108" t="s">
        <v>454</v>
      </c>
      <c r="J15" s="118">
        <v>160</v>
      </c>
      <c r="K15" s="115"/>
    </row>
    <row r="16" spans="1:11" ht="87.5" x14ac:dyDescent="0.35">
      <c r="A16" s="87"/>
      <c r="B16" s="88"/>
      <c r="C16" s="100"/>
      <c r="D16" s="116" t="s">
        <v>495</v>
      </c>
      <c r="E16" s="112" t="s">
        <v>496</v>
      </c>
      <c r="F16" s="103" t="s">
        <v>497</v>
      </c>
      <c r="G16" s="120" t="s">
        <v>498</v>
      </c>
      <c r="H16" s="102" t="s">
        <v>442</v>
      </c>
      <c r="I16" s="113" t="s">
        <v>451</v>
      </c>
      <c r="J16" s="107">
        <v>685</v>
      </c>
      <c r="K16" s="115"/>
    </row>
    <row r="17" spans="1:11" ht="75" x14ac:dyDescent="0.35">
      <c r="A17" s="87"/>
      <c r="B17" s="88"/>
      <c r="C17" s="100"/>
      <c r="D17" s="116" t="s">
        <v>499</v>
      </c>
      <c r="E17" s="108" t="s">
        <v>500</v>
      </c>
      <c r="F17" s="109" t="s">
        <v>501</v>
      </c>
      <c r="G17" s="122">
        <v>44245</v>
      </c>
      <c r="H17" s="108" t="s">
        <v>442</v>
      </c>
      <c r="I17" s="105" t="s">
        <v>483</v>
      </c>
      <c r="J17" s="118">
        <v>450</v>
      </c>
      <c r="K17" s="115"/>
    </row>
    <row r="18" spans="1:11" ht="62.5" x14ac:dyDescent="0.35">
      <c r="A18" s="87"/>
      <c r="B18" s="88"/>
      <c r="C18" s="100"/>
      <c r="D18" s="116" t="s">
        <v>502</v>
      </c>
      <c r="E18" s="112" t="s">
        <v>503</v>
      </c>
      <c r="F18" s="109" t="s">
        <v>504</v>
      </c>
      <c r="G18" s="122">
        <v>44249</v>
      </c>
      <c r="H18" s="108" t="s">
        <v>442</v>
      </c>
      <c r="I18" s="105" t="s">
        <v>454</v>
      </c>
      <c r="J18" s="118">
        <v>32.65</v>
      </c>
      <c r="K18" s="115"/>
    </row>
    <row r="19" spans="1:11" ht="75" x14ac:dyDescent="0.35">
      <c r="A19" s="87"/>
      <c r="B19" s="88"/>
      <c r="C19" s="100"/>
      <c r="D19" s="116" t="s">
        <v>505</v>
      </c>
      <c r="E19" s="108" t="s">
        <v>506</v>
      </c>
      <c r="F19" s="109" t="s">
        <v>507</v>
      </c>
      <c r="G19" s="122">
        <v>44252</v>
      </c>
      <c r="H19" s="108" t="s">
        <v>442</v>
      </c>
      <c r="I19" s="105" t="s">
        <v>508</v>
      </c>
      <c r="J19" s="118">
        <v>77.8</v>
      </c>
      <c r="K19" s="115"/>
    </row>
    <row r="20" spans="1:11" s="91" customFormat="1" ht="66.900000000000006" customHeight="1" x14ac:dyDescent="0.35">
      <c r="A20" s="91" t="e">
        <f>1+#REF!</f>
        <v>#REF!</v>
      </c>
      <c r="B20" s="91" t="e">
        <f>1+#REF!</f>
        <v>#REF!</v>
      </c>
      <c r="C20" s="91">
        <v>2015</v>
      </c>
      <c r="D20" s="116" t="s">
        <v>509</v>
      </c>
      <c r="E20" s="108" t="s">
        <v>510</v>
      </c>
      <c r="F20" s="109" t="s">
        <v>511</v>
      </c>
      <c r="G20" s="122">
        <v>44259</v>
      </c>
      <c r="H20" s="108" t="s">
        <v>442</v>
      </c>
      <c r="I20" s="105" t="s">
        <v>512</v>
      </c>
      <c r="J20" s="118">
        <v>629</v>
      </c>
      <c r="K20" s="115"/>
    </row>
    <row r="21" spans="1:11" s="91" customFormat="1" ht="50" x14ac:dyDescent="0.35">
      <c r="A21" s="91" t="e">
        <f t="shared" ref="A21:B22" si="0">1+A20</f>
        <v>#REF!</v>
      </c>
      <c r="B21" s="91" t="e">
        <f t="shared" si="0"/>
        <v>#REF!</v>
      </c>
      <c r="C21" s="91">
        <v>2015</v>
      </c>
      <c r="D21" s="116" t="s">
        <v>513</v>
      </c>
      <c r="E21" s="108" t="s">
        <v>514</v>
      </c>
      <c r="F21" s="109" t="s">
        <v>515</v>
      </c>
      <c r="G21" s="122">
        <v>44259</v>
      </c>
      <c r="H21" s="108" t="s">
        <v>442</v>
      </c>
      <c r="I21" s="105" t="s">
        <v>508</v>
      </c>
      <c r="J21" s="118">
        <v>55.7</v>
      </c>
      <c r="K21" s="115"/>
    </row>
    <row r="22" spans="1:11" s="91" customFormat="1" ht="50" x14ac:dyDescent="0.35">
      <c r="B22" s="91" t="e">
        <f t="shared" si="0"/>
        <v>#REF!</v>
      </c>
      <c r="C22" s="91">
        <v>2015</v>
      </c>
      <c r="D22" s="116" t="s">
        <v>516</v>
      </c>
      <c r="E22" s="108" t="s">
        <v>517</v>
      </c>
      <c r="F22" s="109" t="s">
        <v>518</v>
      </c>
      <c r="G22" s="122">
        <v>44259</v>
      </c>
      <c r="H22" s="108" t="s">
        <v>442</v>
      </c>
      <c r="I22" s="105" t="s">
        <v>451</v>
      </c>
      <c r="J22" s="118">
        <v>120</v>
      </c>
      <c r="K22" s="115"/>
    </row>
    <row r="23" spans="1:11" s="91" customFormat="1" ht="87.5" x14ac:dyDescent="0.35">
      <c r="A23" s="91">
        <f t="shared" ref="A23:B25" si="1">1+A22</f>
        <v>1</v>
      </c>
      <c r="B23" s="91" t="e">
        <f t="shared" si="1"/>
        <v>#REF!</v>
      </c>
      <c r="C23" s="91">
        <v>2015</v>
      </c>
      <c r="D23" s="116" t="s">
        <v>519</v>
      </c>
      <c r="E23" s="105" t="s">
        <v>520</v>
      </c>
      <c r="F23" s="103" t="s">
        <v>521</v>
      </c>
      <c r="G23" s="104">
        <v>44267</v>
      </c>
      <c r="H23" s="105" t="s">
        <v>442</v>
      </c>
      <c r="I23" s="105" t="s">
        <v>522</v>
      </c>
      <c r="J23" s="107">
        <v>70.069999999999993</v>
      </c>
      <c r="K23" s="115"/>
    </row>
    <row r="24" spans="1:11" s="91" customFormat="1" ht="50" x14ac:dyDescent="0.35">
      <c r="B24" s="91" t="e">
        <f t="shared" si="1"/>
        <v>#REF!</v>
      </c>
      <c r="C24" s="91">
        <v>2015</v>
      </c>
      <c r="D24" s="116" t="s">
        <v>523</v>
      </c>
      <c r="E24" s="105" t="s">
        <v>524</v>
      </c>
      <c r="F24" s="103" t="s">
        <v>525</v>
      </c>
      <c r="G24" s="104">
        <v>44273</v>
      </c>
      <c r="H24" s="105" t="s">
        <v>442</v>
      </c>
      <c r="I24" s="123" t="s">
        <v>454</v>
      </c>
      <c r="J24" s="107">
        <v>562.5</v>
      </c>
      <c r="K24" s="115"/>
    </row>
    <row r="25" spans="1:11" s="91" customFormat="1" ht="50" x14ac:dyDescent="0.35">
      <c r="B25" s="91" t="e">
        <f t="shared" si="1"/>
        <v>#REF!</v>
      </c>
      <c r="C25" s="91">
        <v>2015</v>
      </c>
      <c r="D25" s="116" t="s">
        <v>526</v>
      </c>
      <c r="E25" s="105" t="s">
        <v>527</v>
      </c>
      <c r="F25" s="103" t="s">
        <v>528</v>
      </c>
      <c r="G25" s="104">
        <v>44273</v>
      </c>
      <c r="H25" s="105" t="s">
        <v>442</v>
      </c>
      <c r="I25" s="105" t="s">
        <v>522</v>
      </c>
      <c r="J25" s="107">
        <v>45.1</v>
      </c>
      <c r="K25" s="115"/>
    </row>
    <row r="26" spans="1:11" s="91" customFormat="1" ht="50" x14ac:dyDescent="0.35">
      <c r="A26" s="91">
        <f t="shared" ref="A26:B41" si="2">1+A25</f>
        <v>1</v>
      </c>
      <c r="B26" s="91" t="e">
        <f t="shared" si="2"/>
        <v>#REF!</v>
      </c>
      <c r="C26" s="91">
        <v>2015</v>
      </c>
      <c r="D26" s="116" t="s">
        <v>529</v>
      </c>
      <c r="E26" s="105" t="s">
        <v>530</v>
      </c>
      <c r="F26" s="103" t="s">
        <v>532</v>
      </c>
      <c r="G26" s="104">
        <v>44284</v>
      </c>
      <c r="H26" s="105" t="s">
        <v>442</v>
      </c>
      <c r="I26" s="105" t="s">
        <v>522</v>
      </c>
      <c r="J26" s="107">
        <v>32.200000000000003</v>
      </c>
      <c r="K26" s="115"/>
    </row>
    <row r="27" spans="1:11" s="91" customFormat="1" ht="66.900000000000006" customHeight="1" x14ac:dyDescent="0.35">
      <c r="B27" s="91" t="e">
        <f t="shared" si="2"/>
        <v>#REF!</v>
      </c>
      <c r="C27" s="91">
        <v>2015</v>
      </c>
      <c r="E27" s="97"/>
      <c r="F27" s="92"/>
      <c r="G27" s="95"/>
      <c r="H27" s="99"/>
      <c r="I27" s="110"/>
      <c r="J27" s="89"/>
      <c r="K27" s="115"/>
    </row>
    <row r="28" spans="1:11" s="91" customFormat="1" ht="66.900000000000006" customHeight="1" x14ac:dyDescent="0.35">
      <c r="A28" s="91">
        <f t="shared" ref="A28:B28" si="3">1+A27</f>
        <v>1</v>
      </c>
      <c r="B28" s="91" t="e">
        <f t="shared" si="3"/>
        <v>#REF!</v>
      </c>
      <c r="C28" s="91">
        <v>2015</v>
      </c>
      <c r="E28" s="97"/>
      <c r="F28" s="92"/>
      <c r="G28" s="95"/>
      <c r="H28" s="99"/>
      <c r="I28" s="110"/>
      <c r="J28" s="89"/>
      <c r="K28" s="115"/>
    </row>
    <row r="29" spans="1:11" s="91" customFormat="1" ht="66.900000000000006" customHeight="1" x14ac:dyDescent="0.35">
      <c r="A29" s="91">
        <f t="shared" si="2"/>
        <v>2</v>
      </c>
      <c r="B29" s="91" t="e">
        <f t="shared" si="2"/>
        <v>#REF!</v>
      </c>
      <c r="C29" s="91">
        <v>2015</v>
      </c>
      <c r="E29" s="97"/>
      <c r="F29" s="92"/>
      <c r="G29" s="95"/>
      <c r="H29" s="99"/>
      <c r="I29" s="110"/>
      <c r="J29" s="89"/>
      <c r="K29" s="115"/>
    </row>
    <row r="30" spans="1:11" s="91" customFormat="1" ht="66.900000000000006" customHeight="1" x14ac:dyDescent="0.35">
      <c r="A30" s="91">
        <f t="shared" si="2"/>
        <v>3</v>
      </c>
      <c r="B30" s="91" t="e">
        <f t="shared" si="2"/>
        <v>#REF!</v>
      </c>
      <c r="C30" s="91">
        <v>2015</v>
      </c>
      <c r="E30" s="97"/>
      <c r="F30" s="92"/>
      <c r="G30" s="95"/>
      <c r="H30" s="99"/>
      <c r="I30" s="110"/>
      <c r="J30" s="90"/>
      <c r="K30" s="115"/>
    </row>
    <row r="31" spans="1:11" s="91" customFormat="1" ht="66.900000000000006" customHeight="1" x14ac:dyDescent="0.35">
      <c r="B31" s="91" t="e">
        <f t="shared" si="2"/>
        <v>#REF!</v>
      </c>
      <c r="C31" s="91">
        <v>2015</v>
      </c>
      <c r="E31" s="97"/>
      <c r="F31" s="92"/>
      <c r="G31" s="95"/>
      <c r="H31" s="99"/>
      <c r="I31" s="110"/>
      <c r="J31" s="89"/>
      <c r="K31" s="115"/>
    </row>
    <row r="32" spans="1:11" s="91" customFormat="1" ht="66.900000000000006" customHeight="1" x14ac:dyDescent="0.35">
      <c r="A32" s="91">
        <f t="shared" ref="A32:B32" si="4">1+A31</f>
        <v>1</v>
      </c>
      <c r="B32" s="91" t="e">
        <f t="shared" si="4"/>
        <v>#REF!</v>
      </c>
      <c r="C32" s="91">
        <v>2015</v>
      </c>
      <c r="E32" s="97"/>
      <c r="F32" s="92"/>
      <c r="G32" s="95"/>
      <c r="H32" s="99"/>
      <c r="I32" s="110"/>
      <c r="J32" s="89"/>
    </row>
    <row r="33" spans="1:10" s="91" customFormat="1" ht="66.900000000000006" customHeight="1" x14ac:dyDescent="0.35">
      <c r="A33" s="91">
        <f t="shared" si="2"/>
        <v>2</v>
      </c>
      <c r="B33" s="91" t="e">
        <f t="shared" si="2"/>
        <v>#REF!</v>
      </c>
      <c r="C33" s="91">
        <v>2015</v>
      </c>
      <c r="E33" s="97"/>
      <c r="F33" s="92"/>
      <c r="G33" s="95"/>
      <c r="H33" s="99"/>
      <c r="I33" s="110"/>
      <c r="J33" s="89"/>
    </row>
    <row r="34" spans="1:10" s="91" customFormat="1" ht="66.900000000000006" customHeight="1" x14ac:dyDescent="0.35">
      <c r="B34" s="91" t="e">
        <f t="shared" si="2"/>
        <v>#REF!</v>
      </c>
      <c r="C34" s="91">
        <v>2015</v>
      </c>
      <c r="E34" s="97"/>
      <c r="F34" s="92"/>
      <c r="G34" s="95"/>
      <c r="H34" s="99"/>
      <c r="I34" s="110"/>
      <c r="J34" s="89"/>
    </row>
    <row r="35" spans="1:10" s="91" customFormat="1" ht="12.5" x14ac:dyDescent="0.35">
      <c r="A35" s="91">
        <f t="shared" si="2"/>
        <v>1</v>
      </c>
      <c r="B35" s="91" t="e">
        <f t="shared" si="2"/>
        <v>#REF!</v>
      </c>
      <c r="C35" s="91">
        <v>2015</v>
      </c>
      <c r="E35" s="97"/>
      <c r="F35" s="92"/>
      <c r="G35" s="95"/>
      <c r="H35" s="99"/>
      <c r="I35" s="110"/>
      <c r="J35" s="89"/>
    </row>
    <row r="36" spans="1:10" s="91" customFormat="1" ht="68.25" customHeight="1" x14ac:dyDescent="0.35">
      <c r="B36" s="91" t="e">
        <f t="shared" si="2"/>
        <v>#REF!</v>
      </c>
      <c r="C36" s="91">
        <v>2015</v>
      </c>
      <c r="E36" s="97"/>
      <c r="F36" s="92"/>
      <c r="G36" s="95"/>
      <c r="H36" s="99"/>
      <c r="I36" s="110"/>
      <c r="J36" s="89"/>
    </row>
    <row r="37" spans="1:10" s="91" customFormat="1" ht="12.5" x14ac:dyDescent="0.35">
      <c r="B37" s="91" t="e">
        <f t="shared" si="2"/>
        <v>#REF!</v>
      </c>
      <c r="C37" s="91">
        <v>2015</v>
      </c>
      <c r="E37" s="97"/>
      <c r="F37" s="92"/>
      <c r="G37" s="95"/>
      <c r="H37" s="99"/>
      <c r="I37" s="110"/>
      <c r="J37" s="94"/>
    </row>
    <row r="38" spans="1:10" s="91" customFormat="1" ht="12.5" x14ac:dyDescent="0.35">
      <c r="B38" s="91" t="e">
        <f t="shared" si="2"/>
        <v>#REF!</v>
      </c>
      <c r="C38" s="91">
        <v>2015</v>
      </c>
      <c r="E38" s="97"/>
      <c r="F38" s="92"/>
      <c r="G38" s="95"/>
      <c r="H38" s="99"/>
      <c r="I38" s="110"/>
      <c r="J38" s="89"/>
    </row>
    <row r="39" spans="1:10" s="91" customFormat="1" ht="12.5" x14ac:dyDescent="0.35">
      <c r="A39" s="91">
        <f t="shared" ref="A39:B40" si="5">1+A38</f>
        <v>1</v>
      </c>
      <c r="B39" s="91" t="e">
        <f t="shared" si="5"/>
        <v>#REF!</v>
      </c>
      <c r="C39" s="91">
        <v>2015</v>
      </c>
      <c r="E39" s="97"/>
      <c r="F39" s="92"/>
      <c r="G39" s="95"/>
      <c r="H39" s="99"/>
      <c r="I39" s="110"/>
      <c r="J39" s="90"/>
    </row>
    <row r="40" spans="1:10" s="91" customFormat="1" ht="12.5" x14ac:dyDescent="0.35">
      <c r="B40" s="91" t="e">
        <f t="shared" si="5"/>
        <v>#REF!</v>
      </c>
      <c r="C40" s="91">
        <v>2015</v>
      </c>
      <c r="E40" s="97"/>
      <c r="F40" s="92"/>
      <c r="G40" s="95"/>
      <c r="H40" s="99"/>
      <c r="I40" s="110"/>
      <c r="J40" s="89"/>
    </row>
    <row r="41" spans="1:10" s="91" customFormat="1" ht="12.5" x14ac:dyDescent="0.35">
      <c r="A41" s="91">
        <f t="shared" si="2"/>
        <v>1</v>
      </c>
      <c r="B41" s="91" t="e">
        <f t="shared" si="2"/>
        <v>#REF!</v>
      </c>
      <c r="C41" s="91">
        <v>2015</v>
      </c>
      <c r="E41" s="97"/>
      <c r="F41" s="92"/>
      <c r="G41" s="95"/>
      <c r="H41" s="99"/>
      <c r="I41" s="110"/>
      <c r="J41" s="89"/>
    </row>
    <row r="42" spans="1:10" s="91" customFormat="1" ht="12.5" x14ac:dyDescent="0.35">
      <c r="A42" s="91">
        <f t="shared" ref="A42:B46" si="6">1+A41</f>
        <v>2</v>
      </c>
      <c r="B42" s="91" t="e">
        <f t="shared" si="6"/>
        <v>#REF!</v>
      </c>
      <c r="C42" s="91">
        <v>2015</v>
      </c>
      <c r="E42" s="97"/>
      <c r="F42" s="92"/>
      <c r="G42" s="95"/>
      <c r="H42" s="99"/>
      <c r="I42" s="110"/>
      <c r="J42" s="90"/>
    </row>
    <row r="43" spans="1:10" s="91" customFormat="1" ht="12.5" x14ac:dyDescent="0.35">
      <c r="A43" s="91">
        <f t="shared" si="6"/>
        <v>3</v>
      </c>
      <c r="B43" s="91" t="e">
        <f t="shared" si="6"/>
        <v>#REF!</v>
      </c>
      <c r="C43" s="91">
        <v>2015</v>
      </c>
      <c r="E43" s="97"/>
      <c r="F43" s="92"/>
      <c r="G43" s="95"/>
      <c r="H43" s="99"/>
      <c r="I43" s="110"/>
      <c r="J43" s="89"/>
    </row>
    <row r="44" spans="1:10" s="91" customFormat="1" ht="12.5" x14ac:dyDescent="0.35">
      <c r="B44" s="91" t="e">
        <f t="shared" si="6"/>
        <v>#REF!</v>
      </c>
      <c r="C44" s="91">
        <v>2015</v>
      </c>
      <c r="E44" s="97"/>
      <c r="F44" s="92"/>
      <c r="G44" s="95"/>
      <c r="H44" s="99"/>
      <c r="I44" s="110"/>
      <c r="J44" s="90"/>
    </row>
    <row r="45" spans="1:10" s="91" customFormat="1" ht="12.5" x14ac:dyDescent="0.35">
      <c r="B45" s="91" t="e">
        <f t="shared" si="6"/>
        <v>#REF!</v>
      </c>
      <c r="C45" s="91">
        <v>2015</v>
      </c>
      <c r="E45" s="97"/>
      <c r="F45" s="92"/>
      <c r="G45" s="95"/>
      <c r="H45" s="99"/>
      <c r="I45" s="110"/>
      <c r="J45" s="90"/>
    </row>
    <row r="46" spans="1:10" s="91" customFormat="1" ht="12.5" x14ac:dyDescent="0.35">
      <c r="B46" s="91" t="e">
        <f t="shared" si="6"/>
        <v>#REF!</v>
      </c>
      <c r="C46" s="91">
        <v>2015</v>
      </c>
      <c r="E46" s="97"/>
      <c r="F46" s="92"/>
      <c r="G46" s="95"/>
      <c r="H46" s="99"/>
      <c r="I46" s="110"/>
      <c r="J46" s="89"/>
    </row>
    <row r="47" spans="1:10" s="91" customFormat="1" ht="12.5" x14ac:dyDescent="0.35">
      <c r="A47" s="91">
        <f t="shared" ref="A47:B53" si="7">1+A46</f>
        <v>1</v>
      </c>
      <c r="B47" s="91" t="e">
        <f t="shared" si="7"/>
        <v>#REF!</v>
      </c>
      <c r="C47" s="91">
        <v>2015</v>
      </c>
      <c r="E47" s="97"/>
      <c r="F47" s="92"/>
      <c r="G47" s="95"/>
      <c r="H47" s="99"/>
      <c r="I47" s="110"/>
      <c r="J47" s="89"/>
    </row>
    <row r="48" spans="1:10" s="91" customFormat="1" ht="12.5" x14ac:dyDescent="0.35">
      <c r="A48" s="91">
        <f t="shared" si="7"/>
        <v>2</v>
      </c>
      <c r="B48" s="91" t="e">
        <f t="shared" si="7"/>
        <v>#REF!</v>
      </c>
      <c r="C48" s="91">
        <v>2015</v>
      </c>
      <c r="E48" s="97"/>
      <c r="F48" s="92"/>
      <c r="G48" s="95"/>
      <c r="H48" s="99"/>
      <c r="I48" s="110"/>
      <c r="J48" s="89"/>
    </row>
    <row r="49" spans="1:10" s="91" customFormat="1" ht="12.5" x14ac:dyDescent="0.35">
      <c r="A49" s="91">
        <f t="shared" si="7"/>
        <v>3</v>
      </c>
      <c r="B49" s="91" t="e">
        <f t="shared" si="7"/>
        <v>#REF!</v>
      </c>
      <c r="C49" s="91">
        <v>2015</v>
      </c>
      <c r="E49" s="97"/>
      <c r="F49" s="92"/>
      <c r="G49" s="95"/>
      <c r="H49" s="99"/>
      <c r="I49" s="110"/>
      <c r="J49" s="89"/>
    </row>
    <row r="50" spans="1:10" s="91" customFormat="1" ht="12.5" x14ac:dyDescent="0.35">
      <c r="A50" s="91">
        <f t="shared" si="7"/>
        <v>4</v>
      </c>
      <c r="B50" s="91" t="e">
        <f t="shared" si="7"/>
        <v>#REF!</v>
      </c>
      <c r="C50" s="91">
        <v>2015</v>
      </c>
      <c r="E50" s="97"/>
      <c r="F50" s="92"/>
      <c r="G50" s="95"/>
      <c r="H50" s="99"/>
      <c r="I50" s="110"/>
      <c r="J50" s="94"/>
    </row>
    <row r="51" spans="1:10" s="91" customFormat="1" ht="12.5" x14ac:dyDescent="0.35">
      <c r="B51" s="91" t="e">
        <f t="shared" si="7"/>
        <v>#REF!</v>
      </c>
      <c r="C51" s="91">
        <v>2015</v>
      </c>
      <c r="E51" s="97"/>
      <c r="F51" s="92"/>
      <c r="G51" s="95"/>
      <c r="H51" s="99"/>
      <c r="I51" s="110"/>
      <c r="J51" s="90"/>
    </row>
    <row r="52" spans="1:10" s="91" customFormat="1" ht="12.5" x14ac:dyDescent="0.35">
      <c r="B52" s="91" t="e">
        <f t="shared" si="7"/>
        <v>#REF!</v>
      </c>
      <c r="C52" s="91">
        <v>2015</v>
      </c>
      <c r="E52" s="97"/>
      <c r="F52" s="92"/>
      <c r="G52" s="95"/>
      <c r="H52" s="99"/>
      <c r="I52" s="110"/>
      <c r="J52" s="89"/>
    </row>
    <row r="53" spans="1:10" s="91" customFormat="1" ht="60" customHeight="1" x14ac:dyDescent="0.35">
      <c r="B53" s="91" t="e">
        <f t="shared" si="7"/>
        <v>#REF!</v>
      </c>
      <c r="C53" s="91">
        <v>2015</v>
      </c>
      <c r="E53" s="97"/>
      <c r="F53" s="92"/>
      <c r="G53" s="95"/>
      <c r="H53" s="99"/>
      <c r="I53" s="110"/>
      <c r="J53" s="94"/>
    </row>
    <row r="54" spans="1:10" s="91" customFormat="1" ht="12.5" x14ac:dyDescent="0.35">
      <c r="A54" s="91">
        <f t="shared" ref="A54:B57" si="8">1+A53</f>
        <v>1</v>
      </c>
      <c r="B54" s="91" t="e">
        <f t="shared" si="8"/>
        <v>#REF!</v>
      </c>
      <c r="C54" s="91">
        <v>2015</v>
      </c>
      <c r="E54" s="97"/>
      <c r="F54" s="92"/>
      <c r="G54" s="95"/>
      <c r="H54" s="99"/>
      <c r="I54" s="110"/>
      <c r="J54" s="89"/>
    </row>
    <row r="55" spans="1:10" s="91" customFormat="1" ht="12.5" x14ac:dyDescent="0.35">
      <c r="A55" s="91">
        <f t="shared" si="8"/>
        <v>2</v>
      </c>
      <c r="B55" s="91" t="e">
        <f t="shared" si="8"/>
        <v>#REF!</v>
      </c>
      <c r="C55" s="91">
        <v>2015</v>
      </c>
      <c r="E55" s="96"/>
      <c r="G55" s="95"/>
      <c r="H55" s="99"/>
      <c r="I55" s="110"/>
    </row>
    <row r="56" spans="1:10" s="91" customFormat="1" ht="12.5" x14ac:dyDescent="0.35">
      <c r="A56" s="91">
        <f t="shared" si="8"/>
        <v>3</v>
      </c>
      <c r="B56" s="91" t="e">
        <f t="shared" si="8"/>
        <v>#REF!</v>
      </c>
      <c r="C56" s="91">
        <v>2015</v>
      </c>
      <c r="E56" s="97"/>
      <c r="F56" s="92"/>
      <c r="G56" s="95"/>
      <c r="H56" s="99"/>
      <c r="I56" s="110"/>
      <c r="J56" s="94"/>
    </row>
    <row r="57" spans="1:10" s="91" customFormat="1" ht="12.5" x14ac:dyDescent="0.35">
      <c r="B57" s="91" t="e">
        <f t="shared" si="8"/>
        <v>#REF!</v>
      </c>
      <c r="C57" s="91">
        <v>2015</v>
      </c>
      <c r="E57" s="97"/>
      <c r="F57" s="92"/>
      <c r="G57" s="95"/>
      <c r="H57" s="99"/>
      <c r="I57" s="110"/>
      <c r="J57" s="89"/>
    </row>
    <row r="58" spans="1:10" s="91" customFormat="1" ht="12.5" x14ac:dyDescent="0.35">
      <c r="A58" s="91">
        <f t="shared" ref="A58:B60" si="9">1+A57</f>
        <v>1</v>
      </c>
      <c r="B58" s="91" t="e">
        <f t="shared" si="9"/>
        <v>#REF!</v>
      </c>
      <c r="C58" s="91">
        <v>2015</v>
      </c>
      <c r="E58" s="97"/>
      <c r="F58" s="92"/>
      <c r="G58" s="95"/>
      <c r="H58" s="99"/>
      <c r="I58" s="110"/>
      <c r="J58" s="89"/>
    </row>
    <row r="59" spans="1:10" s="91" customFormat="1" ht="12.5" x14ac:dyDescent="0.35">
      <c r="B59" s="91" t="e">
        <f t="shared" si="9"/>
        <v>#REF!</v>
      </c>
      <c r="C59" s="91">
        <v>2015</v>
      </c>
      <c r="E59" s="97"/>
      <c r="F59" s="92"/>
      <c r="G59" s="95"/>
      <c r="H59" s="99"/>
      <c r="I59" s="110"/>
      <c r="J59" s="89"/>
    </row>
    <row r="60" spans="1:10" s="91" customFormat="1" ht="12.5" x14ac:dyDescent="0.35">
      <c r="B60" s="91" t="e">
        <f t="shared" si="9"/>
        <v>#REF!</v>
      </c>
      <c r="C60" s="91">
        <v>2015</v>
      </c>
      <c r="E60" s="97"/>
      <c r="F60" s="92"/>
      <c r="G60" s="95"/>
      <c r="H60" s="99"/>
      <c r="I60" s="110"/>
      <c r="J60" s="90"/>
    </row>
    <row r="61" spans="1:10" s="91" customFormat="1" ht="12.5" x14ac:dyDescent="0.35">
      <c r="A61" s="91">
        <f t="shared" ref="A61:B65" si="10">1+A60</f>
        <v>1</v>
      </c>
      <c r="B61" s="91" t="e">
        <f t="shared" si="10"/>
        <v>#REF!</v>
      </c>
      <c r="C61" s="91">
        <v>2015</v>
      </c>
      <c r="E61" s="97"/>
      <c r="F61" s="92"/>
      <c r="G61" s="95"/>
      <c r="H61" s="99"/>
      <c r="I61" s="110"/>
      <c r="J61" s="89"/>
    </row>
    <row r="62" spans="1:10" s="91" customFormat="1" ht="12.5" x14ac:dyDescent="0.35">
      <c r="A62" s="91">
        <f t="shared" si="10"/>
        <v>2</v>
      </c>
      <c r="B62" s="91" t="e">
        <f t="shared" si="10"/>
        <v>#REF!</v>
      </c>
      <c r="C62" s="91">
        <v>2015</v>
      </c>
      <c r="E62" s="97"/>
      <c r="F62" s="92"/>
      <c r="G62" s="95"/>
      <c r="H62" s="99"/>
      <c r="I62" s="110"/>
      <c r="J62" s="94"/>
    </row>
    <row r="63" spans="1:10" s="91" customFormat="1" ht="12.5" x14ac:dyDescent="0.35">
      <c r="B63" s="91" t="e">
        <f t="shared" si="10"/>
        <v>#REF!</v>
      </c>
      <c r="C63" s="91">
        <v>2015</v>
      </c>
      <c r="E63" s="97"/>
      <c r="F63" s="92"/>
      <c r="G63" s="95"/>
      <c r="H63" s="99"/>
      <c r="I63" s="110"/>
      <c r="J63" s="89"/>
    </row>
    <row r="64" spans="1:10" s="91" customFormat="1" ht="12.5" x14ac:dyDescent="0.35">
      <c r="B64" s="91" t="e">
        <f t="shared" si="10"/>
        <v>#REF!</v>
      </c>
      <c r="C64" s="91">
        <v>2015</v>
      </c>
      <c r="E64" s="97"/>
      <c r="F64" s="92"/>
      <c r="G64" s="95"/>
      <c r="H64" s="99"/>
      <c r="I64" s="110"/>
      <c r="J64" s="94"/>
    </row>
    <row r="65" spans="1:10" s="91" customFormat="1" ht="12.5" x14ac:dyDescent="0.35">
      <c r="B65" s="91" t="e">
        <f t="shared" si="10"/>
        <v>#REF!</v>
      </c>
      <c r="C65" s="91">
        <v>2015</v>
      </c>
      <c r="E65" s="97"/>
      <c r="F65" s="92"/>
      <c r="G65" s="95"/>
      <c r="H65" s="99"/>
      <c r="I65" s="110"/>
      <c r="J65" s="94"/>
    </row>
    <row r="66" spans="1:10" s="91" customFormat="1" ht="12.5" x14ac:dyDescent="0.35">
      <c r="A66" s="91">
        <f t="shared" ref="A66:B69" si="11">1+A65</f>
        <v>1</v>
      </c>
      <c r="B66" s="91" t="e">
        <f t="shared" si="11"/>
        <v>#REF!</v>
      </c>
      <c r="C66" s="91">
        <v>2015</v>
      </c>
      <c r="E66" s="97"/>
      <c r="F66" s="92"/>
      <c r="G66" s="95"/>
      <c r="H66" s="99"/>
      <c r="I66" s="110"/>
      <c r="J66" s="90"/>
    </row>
    <row r="67" spans="1:10" s="91" customFormat="1" ht="45" customHeight="1" x14ac:dyDescent="0.35">
      <c r="A67" s="91">
        <f t="shared" si="11"/>
        <v>2</v>
      </c>
      <c r="B67" s="91" t="e">
        <f t="shared" si="11"/>
        <v>#REF!</v>
      </c>
      <c r="C67" s="91">
        <v>2015</v>
      </c>
      <c r="E67" s="97"/>
      <c r="F67" s="92"/>
      <c r="G67" s="95"/>
      <c r="H67" s="99"/>
      <c r="I67" s="110"/>
      <c r="J67" s="89"/>
    </row>
    <row r="68" spans="1:10" s="91" customFormat="1" ht="12.5" x14ac:dyDescent="0.35">
      <c r="B68" s="91" t="e">
        <f t="shared" si="11"/>
        <v>#REF!</v>
      </c>
      <c r="C68" s="91">
        <v>2015</v>
      </c>
      <c r="E68" s="97"/>
      <c r="F68" s="92"/>
      <c r="G68" s="95"/>
      <c r="H68" s="99"/>
      <c r="I68" s="110"/>
      <c r="J68" s="89"/>
    </row>
    <row r="69" spans="1:10" s="91" customFormat="1" ht="12.5" x14ac:dyDescent="0.35">
      <c r="B69" s="91" t="e">
        <f t="shared" si="11"/>
        <v>#REF!</v>
      </c>
      <c r="C69" s="91">
        <v>2015</v>
      </c>
      <c r="E69" s="97"/>
      <c r="F69" s="92"/>
      <c r="G69" s="95"/>
      <c r="H69" s="99"/>
      <c r="I69" s="110"/>
      <c r="J69" s="89"/>
    </row>
    <row r="70" spans="1:10" s="91" customFormat="1" ht="12.5" x14ac:dyDescent="0.35">
      <c r="A70" s="91">
        <f t="shared" ref="A70:B70" si="12">1+A69</f>
        <v>1</v>
      </c>
      <c r="B70" s="91" t="e">
        <f t="shared" si="12"/>
        <v>#REF!</v>
      </c>
      <c r="C70" s="91">
        <v>2015</v>
      </c>
      <c r="E70" s="97"/>
      <c r="F70" s="92"/>
      <c r="G70" s="95"/>
      <c r="H70" s="99"/>
      <c r="I70" s="110"/>
      <c r="J70" s="89"/>
    </row>
    <row r="71" spans="1:10" s="91" customFormat="1" ht="12.5" x14ac:dyDescent="0.35">
      <c r="A71" s="91">
        <f>1+A70</f>
        <v>2</v>
      </c>
      <c r="B71" s="91" t="e">
        <f>1+B70</f>
        <v>#REF!</v>
      </c>
      <c r="C71" s="91">
        <v>2015</v>
      </c>
      <c r="E71" s="97"/>
      <c r="F71" s="92"/>
      <c r="G71" s="95"/>
      <c r="H71" s="99"/>
      <c r="I71" s="110"/>
      <c r="J71" s="89"/>
    </row>
    <row r="72" spans="1:10" s="91" customFormat="1" ht="12.5" x14ac:dyDescent="0.35">
      <c r="B72" s="91" t="e">
        <f t="shared" ref="B72:B73" si="13">1+B71</f>
        <v>#REF!</v>
      </c>
      <c r="C72" s="91">
        <v>2015</v>
      </c>
      <c r="E72" s="97"/>
      <c r="F72" s="92"/>
      <c r="G72" s="95"/>
      <c r="H72" s="99"/>
      <c r="I72" s="110"/>
      <c r="J72" s="89"/>
    </row>
    <row r="73" spans="1:10" s="91" customFormat="1" ht="12.5" x14ac:dyDescent="0.35">
      <c r="B73" s="91" t="e">
        <f t="shared" si="13"/>
        <v>#REF!</v>
      </c>
      <c r="C73" s="91">
        <v>2015</v>
      </c>
      <c r="E73" s="97"/>
      <c r="F73" s="92"/>
      <c r="G73" s="95"/>
      <c r="H73" s="99"/>
      <c r="I73" s="110"/>
      <c r="J73" s="89"/>
    </row>
    <row r="74" spans="1:10" s="91" customFormat="1" ht="12.5" x14ac:dyDescent="0.35">
      <c r="A74" s="91">
        <f t="shared" ref="A74:B76" si="14">1+A73</f>
        <v>1</v>
      </c>
      <c r="B74" s="91" t="e">
        <f t="shared" si="14"/>
        <v>#REF!</v>
      </c>
      <c r="C74" s="91">
        <v>2015</v>
      </c>
      <c r="E74" s="97"/>
      <c r="F74" s="92"/>
      <c r="G74" s="95"/>
      <c r="H74" s="99"/>
      <c r="I74" s="110"/>
      <c r="J74" s="90"/>
    </row>
    <row r="75" spans="1:10" s="91" customFormat="1" ht="60" customHeight="1" x14ac:dyDescent="0.35">
      <c r="B75" s="91" t="e">
        <f t="shared" si="14"/>
        <v>#REF!</v>
      </c>
      <c r="C75" s="91">
        <v>2015</v>
      </c>
      <c r="E75" s="97"/>
      <c r="F75" s="92"/>
      <c r="G75" s="95"/>
      <c r="H75" s="99"/>
      <c r="I75" s="110"/>
      <c r="J75" s="90"/>
    </row>
    <row r="76" spans="1:10" s="91" customFormat="1" ht="12.5" x14ac:dyDescent="0.35">
      <c r="B76" s="91" t="e">
        <f t="shared" si="14"/>
        <v>#REF!</v>
      </c>
      <c r="C76" s="91">
        <v>2015</v>
      </c>
      <c r="E76" s="96"/>
      <c r="F76" s="92"/>
      <c r="G76" s="95"/>
      <c r="H76" s="99"/>
      <c r="I76" s="110"/>
      <c r="J76" s="90"/>
    </row>
    <row r="77" spans="1:10" s="91" customFormat="1" ht="12.5" x14ac:dyDescent="0.35">
      <c r="A77" s="91">
        <f t="shared" ref="A77:B81" si="15">1+A76</f>
        <v>1</v>
      </c>
      <c r="B77" s="91" t="e">
        <f t="shared" si="15"/>
        <v>#REF!</v>
      </c>
      <c r="C77" s="91">
        <v>2015</v>
      </c>
      <c r="E77" s="97"/>
      <c r="F77" s="92"/>
      <c r="G77" s="95"/>
      <c r="H77" s="99"/>
      <c r="I77" s="110"/>
      <c r="J77" s="89"/>
    </row>
    <row r="78" spans="1:10" s="91" customFormat="1" ht="12.5" x14ac:dyDescent="0.35">
      <c r="A78" s="91">
        <f t="shared" si="15"/>
        <v>2</v>
      </c>
      <c r="B78" s="91" t="e">
        <f t="shared" si="15"/>
        <v>#REF!</v>
      </c>
      <c r="C78" s="91">
        <v>2015</v>
      </c>
      <c r="E78" s="97"/>
      <c r="F78" s="92"/>
      <c r="G78" s="95"/>
      <c r="H78" s="99"/>
      <c r="I78" s="110"/>
      <c r="J78" s="89"/>
    </row>
    <row r="79" spans="1:10" s="91" customFormat="1" ht="12.5" x14ac:dyDescent="0.35">
      <c r="A79" s="91" t="e">
        <f>1+#REF!</f>
        <v>#REF!</v>
      </c>
      <c r="B79" s="91" t="e">
        <f t="shared" si="15"/>
        <v>#REF!</v>
      </c>
      <c r="C79" s="91">
        <v>2015</v>
      </c>
      <c r="E79" s="97"/>
      <c r="F79" s="92"/>
      <c r="G79" s="95"/>
      <c r="H79" s="99"/>
      <c r="I79" s="110"/>
      <c r="J79" s="89"/>
    </row>
    <row r="80" spans="1:10" s="91" customFormat="1" ht="12.5" x14ac:dyDescent="0.35">
      <c r="B80" s="91" t="e">
        <f t="shared" si="15"/>
        <v>#REF!</v>
      </c>
      <c r="C80" s="91">
        <v>2015</v>
      </c>
      <c r="E80" s="97"/>
      <c r="F80" s="92"/>
      <c r="G80" s="95"/>
      <c r="H80" s="99"/>
      <c r="I80" s="110"/>
      <c r="J80" s="90"/>
    </row>
    <row r="81" spans="2:10" s="91" customFormat="1" ht="12.5" x14ac:dyDescent="0.35">
      <c r="B81" s="91" t="e">
        <f t="shared" si="15"/>
        <v>#REF!</v>
      </c>
      <c r="C81" s="91">
        <v>2015</v>
      </c>
      <c r="E81" s="97"/>
      <c r="F81" s="92"/>
      <c r="G81" s="95"/>
      <c r="H81" s="99"/>
      <c r="I81" s="110"/>
      <c r="J81" s="89"/>
    </row>
    <row r="82" spans="2:10" s="91" customFormat="1" ht="45" customHeight="1" x14ac:dyDescent="0.35">
      <c r="D82" s="93"/>
      <c r="E82" s="96"/>
      <c r="F82" s="92"/>
      <c r="H82" s="96"/>
      <c r="I82" s="110"/>
      <c r="J82" s="89"/>
    </row>
    <row r="83" spans="2:10" s="91" customFormat="1" ht="45" customHeight="1" x14ac:dyDescent="0.35">
      <c r="D83" s="93"/>
      <c r="E83" s="96"/>
      <c r="F83" s="92"/>
      <c r="H83" s="96"/>
      <c r="I83" s="110"/>
      <c r="J83" s="89"/>
    </row>
    <row r="84" spans="2:10" s="91" customFormat="1" ht="45" customHeight="1" x14ac:dyDescent="0.35">
      <c r="D84" s="93"/>
      <c r="E84" s="96"/>
      <c r="F84" s="92"/>
      <c r="H84" s="96"/>
      <c r="I84" s="110"/>
      <c r="J84" s="89"/>
    </row>
    <row r="85" spans="2:10" s="91" customFormat="1" ht="45" customHeight="1" x14ac:dyDescent="0.35">
      <c r="D85" s="93"/>
      <c r="E85" s="96"/>
      <c r="F85" s="92"/>
      <c r="H85" s="96"/>
      <c r="I85" s="110"/>
      <c r="J85" s="89"/>
    </row>
    <row r="86" spans="2:10" s="91" customFormat="1" ht="45" customHeight="1" x14ac:dyDescent="0.35">
      <c r="D86" s="93"/>
      <c r="E86" s="96"/>
      <c r="F86" s="92"/>
      <c r="H86" s="96"/>
      <c r="I86" s="110"/>
      <c r="J86" s="89"/>
    </row>
    <row r="87" spans="2:10" s="91" customFormat="1" ht="45" customHeight="1" x14ac:dyDescent="0.35">
      <c r="D87" s="93"/>
      <c r="E87" s="96"/>
      <c r="F87" s="92"/>
      <c r="H87" s="96"/>
      <c r="I87" s="110"/>
      <c r="J87" s="89"/>
    </row>
    <row r="88" spans="2:10" s="91" customFormat="1" ht="45" customHeight="1" x14ac:dyDescent="0.35">
      <c r="D88" s="93"/>
      <c r="E88" s="96"/>
      <c r="F88" s="92"/>
      <c r="H88" s="96"/>
      <c r="I88" s="110"/>
      <c r="J88" s="89"/>
    </row>
    <row r="89" spans="2:10" s="91" customFormat="1" ht="45" customHeight="1" x14ac:dyDescent="0.35">
      <c r="D89" s="93"/>
      <c r="E89" s="96"/>
      <c r="F89" s="92"/>
      <c r="H89" s="96"/>
      <c r="I89" s="110"/>
      <c r="J89" s="89"/>
    </row>
    <row r="90" spans="2:10" s="91" customFormat="1" ht="45" customHeight="1" x14ac:dyDescent="0.35">
      <c r="D90" s="93"/>
      <c r="E90" s="96"/>
      <c r="F90" s="92"/>
      <c r="H90" s="96"/>
      <c r="I90" s="110"/>
      <c r="J90" s="89"/>
    </row>
    <row r="91" spans="2:10" s="91" customFormat="1" ht="45" customHeight="1" x14ac:dyDescent="0.35">
      <c r="D91" s="93"/>
      <c r="E91" s="96"/>
      <c r="F91" s="92"/>
      <c r="H91" s="96"/>
      <c r="I91" s="110"/>
      <c r="J91" s="89"/>
    </row>
    <row r="92" spans="2:10" s="91" customFormat="1" ht="45" customHeight="1" x14ac:dyDescent="0.35">
      <c r="D92" s="93"/>
      <c r="E92" s="96"/>
      <c r="F92" s="92"/>
      <c r="H92" s="96"/>
      <c r="I92" s="110"/>
      <c r="J92" s="89"/>
    </row>
    <row r="93" spans="2:10" s="91" customFormat="1" ht="45" customHeight="1" x14ac:dyDescent="0.35">
      <c r="D93" s="93"/>
      <c r="E93" s="96"/>
      <c r="F93" s="92"/>
      <c r="H93" s="96"/>
      <c r="I93" s="110"/>
      <c r="J93" s="89"/>
    </row>
    <row r="94" spans="2:10" s="91" customFormat="1" ht="45" customHeight="1" x14ac:dyDescent="0.35">
      <c r="D94" s="93"/>
      <c r="E94" s="96"/>
      <c r="F94" s="92"/>
      <c r="H94" s="96"/>
      <c r="I94" s="110"/>
      <c r="J94" s="89"/>
    </row>
    <row r="95" spans="2:10" s="91" customFormat="1" ht="45" customHeight="1" x14ac:dyDescent="0.35">
      <c r="D95" s="93"/>
      <c r="E95" s="96"/>
      <c r="F95" s="92"/>
      <c r="H95" s="96"/>
      <c r="I95" s="110"/>
      <c r="J95" s="89"/>
    </row>
    <row r="96" spans="2:10" s="91" customFormat="1" ht="45" customHeight="1" x14ac:dyDescent="0.35">
      <c r="D96" s="93"/>
      <c r="E96" s="96"/>
      <c r="F96" s="92"/>
      <c r="H96" s="96"/>
      <c r="I96" s="110"/>
      <c r="J96" s="89"/>
    </row>
    <row r="97" spans="4:10" s="91" customFormat="1" ht="45" customHeight="1" x14ac:dyDescent="0.35">
      <c r="D97" s="93"/>
      <c r="E97" s="96"/>
      <c r="F97" s="92"/>
      <c r="H97" s="96"/>
      <c r="I97" s="110"/>
      <c r="J97" s="89"/>
    </row>
    <row r="98" spans="4:10" s="91" customFormat="1" ht="45" customHeight="1" x14ac:dyDescent="0.35">
      <c r="D98" s="93"/>
      <c r="E98" s="96"/>
      <c r="F98" s="92"/>
      <c r="H98" s="96"/>
      <c r="I98" s="110"/>
      <c r="J98" s="89"/>
    </row>
    <row r="99" spans="4:10" s="91" customFormat="1" ht="45" customHeight="1" x14ac:dyDescent="0.35">
      <c r="D99" s="93"/>
      <c r="E99" s="96"/>
      <c r="F99" s="92"/>
      <c r="H99" s="96"/>
      <c r="I99" s="110"/>
      <c r="J99" s="89"/>
    </row>
    <row r="100" spans="4:10" s="91" customFormat="1" ht="45" customHeight="1" x14ac:dyDescent="0.35">
      <c r="D100" s="93"/>
      <c r="E100" s="96"/>
      <c r="F100" s="92"/>
      <c r="H100" s="96"/>
      <c r="I100" s="110"/>
      <c r="J100" s="89"/>
    </row>
    <row r="101" spans="4:10" s="91" customFormat="1" ht="45" customHeight="1" x14ac:dyDescent="0.35">
      <c r="D101" s="93"/>
      <c r="E101" s="96"/>
      <c r="F101" s="92"/>
      <c r="H101" s="96"/>
      <c r="I101" s="110"/>
      <c r="J101" s="89"/>
    </row>
    <row r="102" spans="4:10" s="91" customFormat="1" ht="45" customHeight="1" x14ac:dyDescent="0.35">
      <c r="D102" s="93"/>
      <c r="E102" s="96"/>
      <c r="F102" s="92"/>
      <c r="H102" s="96"/>
      <c r="I102" s="110"/>
      <c r="J102" s="89"/>
    </row>
    <row r="103" spans="4:10" s="91" customFormat="1" ht="45" customHeight="1" x14ac:dyDescent="0.35">
      <c r="D103" s="93"/>
      <c r="E103" s="96"/>
      <c r="F103" s="92"/>
      <c r="H103" s="96"/>
      <c r="I103" s="110"/>
      <c r="J103" s="89"/>
    </row>
    <row r="104" spans="4:10" s="91" customFormat="1" ht="45" customHeight="1" x14ac:dyDescent="0.35">
      <c r="D104" s="93"/>
      <c r="E104" s="96"/>
      <c r="F104" s="92"/>
      <c r="H104" s="96"/>
      <c r="I104" s="110"/>
      <c r="J104" s="89"/>
    </row>
    <row r="105" spans="4:10" s="91" customFormat="1" ht="45" customHeight="1" x14ac:dyDescent="0.35">
      <c r="D105" s="93"/>
      <c r="E105" s="96"/>
      <c r="F105" s="92"/>
      <c r="H105" s="96"/>
      <c r="I105" s="110"/>
      <c r="J105" s="89"/>
    </row>
    <row r="106" spans="4:10" s="91" customFormat="1" ht="45" customHeight="1" x14ac:dyDescent="0.35">
      <c r="D106" s="93"/>
      <c r="E106" s="96"/>
      <c r="F106" s="92"/>
      <c r="H106" s="96"/>
      <c r="I106" s="110"/>
      <c r="J106" s="89"/>
    </row>
    <row r="107" spans="4:10" s="91" customFormat="1" ht="45" customHeight="1" x14ac:dyDescent="0.35">
      <c r="D107" s="93"/>
      <c r="E107" s="96"/>
      <c r="F107" s="92"/>
      <c r="H107" s="96"/>
      <c r="I107" s="110"/>
      <c r="J107" s="89"/>
    </row>
    <row r="108" spans="4:10" s="91" customFormat="1" ht="45" customHeight="1" x14ac:dyDescent="0.35">
      <c r="D108" s="93"/>
      <c r="E108" s="96"/>
      <c r="F108" s="92"/>
      <c r="H108" s="96"/>
      <c r="I108" s="110"/>
      <c r="J108" s="89"/>
    </row>
    <row r="109" spans="4:10" s="91" customFormat="1" ht="45" customHeight="1" x14ac:dyDescent="0.35">
      <c r="D109" s="93"/>
      <c r="E109" s="96"/>
      <c r="F109" s="92"/>
      <c r="H109" s="96"/>
      <c r="I109" s="110"/>
      <c r="J109" s="89"/>
    </row>
    <row r="110" spans="4:10" s="91" customFormat="1" ht="45" customHeight="1" x14ac:dyDescent="0.35">
      <c r="D110" s="93"/>
      <c r="E110" s="96"/>
      <c r="F110" s="92"/>
      <c r="H110" s="96"/>
      <c r="I110" s="110"/>
      <c r="J110" s="89"/>
    </row>
    <row r="111" spans="4:10" s="91" customFormat="1" ht="45" customHeight="1" x14ac:dyDescent="0.35">
      <c r="D111" s="93"/>
      <c r="E111" s="96"/>
      <c r="F111" s="92"/>
      <c r="H111" s="96"/>
      <c r="I111" s="110"/>
      <c r="J111" s="89"/>
    </row>
    <row r="112" spans="4:10" s="91" customFormat="1" ht="45" customHeight="1" x14ac:dyDescent="0.35">
      <c r="D112" s="93"/>
      <c r="E112" s="96"/>
      <c r="F112" s="92"/>
      <c r="H112" s="96"/>
      <c r="I112" s="110"/>
      <c r="J112" s="89"/>
    </row>
    <row r="113" spans="4:10" s="91" customFormat="1" ht="45" customHeight="1" x14ac:dyDescent="0.35">
      <c r="D113" s="93"/>
      <c r="E113" s="96"/>
      <c r="F113" s="92"/>
      <c r="H113" s="96"/>
      <c r="I113" s="110"/>
      <c r="J113" s="89"/>
    </row>
    <row r="114" spans="4:10" s="91" customFormat="1" ht="45" customHeight="1" x14ac:dyDescent="0.35">
      <c r="D114" s="93"/>
      <c r="E114" s="96"/>
      <c r="F114" s="92"/>
      <c r="H114" s="96"/>
      <c r="I114" s="110"/>
      <c r="J114" s="89"/>
    </row>
    <row r="115" spans="4:10" s="91" customFormat="1" ht="45" customHeight="1" x14ac:dyDescent="0.35">
      <c r="D115" s="93"/>
      <c r="E115" s="96"/>
      <c r="F115" s="92"/>
      <c r="H115" s="96"/>
      <c r="I115" s="110"/>
      <c r="J115" s="89"/>
    </row>
    <row r="116" spans="4:10" s="91" customFormat="1" ht="45" customHeight="1" x14ac:dyDescent="0.35">
      <c r="D116" s="93"/>
      <c r="E116" s="96"/>
      <c r="F116" s="92"/>
      <c r="H116" s="96"/>
      <c r="I116" s="110"/>
      <c r="J116" s="89"/>
    </row>
    <row r="117" spans="4:10" s="91" customFormat="1" ht="45" customHeight="1" x14ac:dyDescent="0.35">
      <c r="D117" s="93"/>
      <c r="E117" s="96"/>
      <c r="F117" s="92"/>
      <c r="H117" s="96"/>
      <c r="I117" s="110"/>
      <c r="J117" s="89"/>
    </row>
    <row r="118" spans="4:10" s="91" customFormat="1" ht="45" customHeight="1" x14ac:dyDescent="0.35">
      <c r="D118" s="93"/>
      <c r="E118" s="96"/>
      <c r="F118" s="92"/>
      <c r="H118" s="96"/>
      <c r="I118" s="110"/>
      <c r="J118" s="89"/>
    </row>
    <row r="119" spans="4:10" s="91" customFormat="1" ht="45" customHeight="1" x14ac:dyDescent="0.35">
      <c r="D119" s="93"/>
      <c r="E119" s="96"/>
      <c r="F119" s="92"/>
      <c r="H119" s="96"/>
      <c r="I119" s="110"/>
      <c r="J119" s="89"/>
    </row>
    <row r="120" spans="4:10" s="91" customFormat="1" ht="45" customHeight="1" x14ac:dyDescent="0.35">
      <c r="D120" s="93"/>
      <c r="E120" s="96"/>
      <c r="F120" s="92"/>
      <c r="H120" s="96"/>
      <c r="I120" s="110"/>
      <c r="J120" s="89"/>
    </row>
    <row r="121" spans="4:10" s="91" customFormat="1" ht="45" customHeight="1" x14ac:dyDescent="0.35">
      <c r="D121" s="93"/>
      <c r="E121" s="96"/>
      <c r="F121" s="92"/>
      <c r="H121" s="96"/>
      <c r="I121" s="110"/>
      <c r="J121" s="89"/>
    </row>
    <row r="122" spans="4:10" s="91" customFormat="1" ht="45" customHeight="1" x14ac:dyDescent="0.35">
      <c r="D122" s="93"/>
      <c r="E122" s="96"/>
      <c r="F122" s="92"/>
      <c r="H122" s="96"/>
      <c r="I122" s="110"/>
      <c r="J122" s="89"/>
    </row>
    <row r="123" spans="4:10" s="91" customFormat="1" ht="45" customHeight="1" x14ac:dyDescent="0.35">
      <c r="D123" s="93"/>
      <c r="E123" s="96"/>
      <c r="F123" s="92"/>
      <c r="H123" s="96"/>
      <c r="I123" s="110"/>
      <c r="J123" s="89"/>
    </row>
    <row r="124" spans="4:10" s="91" customFormat="1" ht="45" customHeight="1" x14ac:dyDescent="0.35">
      <c r="D124" s="93"/>
      <c r="E124" s="96"/>
      <c r="F124" s="92"/>
      <c r="H124" s="96"/>
      <c r="I124" s="110"/>
      <c r="J124" s="89"/>
    </row>
    <row r="125" spans="4:10" s="91" customFormat="1" ht="45" customHeight="1" x14ac:dyDescent="0.35">
      <c r="D125" s="93"/>
      <c r="E125" s="96"/>
      <c r="F125" s="92"/>
      <c r="H125" s="96"/>
      <c r="I125" s="110"/>
      <c r="J125" s="89"/>
    </row>
    <row r="126" spans="4:10" s="91" customFormat="1" ht="45" customHeight="1" x14ac:dyDescent="0.35">
      <c r="D126" s="93"/>
      <c r="E126" s="96"/>
      <c r="F126" s="92"/>
      <c r="H126" s="96"/>
      <c r="I126" s="110"/>
      <c r="J126" s="89"/>
    </row>
    <row r="127" spans="4:10" s="91" customFormat="1" ht="45" customHeight="1" x14ac:dyDescent="0.35">
      <c r="D127" s="93"/>
      <c r="E127" s="96"/>
      <c r="F127" s="92"/>
      <c r="H127" s="96"/>
      <c r="I127" s="110"/>
      <c r="J127" s="89"/>
    </row>
    <row r="128" spans="4:10" s="91" customFormat="1" ht="45" customHeight="1" x14ac:dyDescent="0.35">
      <c r="D128" s="93"/>
      <c r="E128" s="96"/>
      <c r="F128" s="92"/>
      <c r="H128" s="96"/>
      <c r="I128" s="110"/>
      <c r="J128" s="89"/>
    </row>
    <row r="129" spans="4:10" s="91" customFormat="1" ht="45" customHeight="1" x14ac:dyDescent="0.35">
      <c r="D129" s="93"/>
      <c r="E129" s="96"/>
      <c r="F129" s="92"/>
      <c r="H129" s="96"/>
      <c r="I129" s="110"/>
      <c r="J129" s="89"/>
    </row>
    <row r="130" spans="4:10" s="91" customFormat="1" ht="45" customHeight="1" x14ac:dyDescent="0.35">
      <c r="D130" s="93"/>
      <c r="E130" s="96"/>
      <c r="F130" s="92"/>
      <c r="H130" s="96"/>
      <c r="I130" s="110"/>
      <c r="J130" s="89"/>
    </row>
    <row r="131" spans="4:10" s="91" customFormat="1" ht="45" customHeight="1" x14ac:dyDescent="0.35">
      <c r="D131" s="93"/>
      <c r="E131" s="96"/>
      <c r="F131" s="92"/>
      <c r="H131" s="96"/>
      <c r="I131" s="110"/>
      <c r="J131" s="89"/>
    </row>
    <row r="132" spans="4:10" s="91" customFormat="1" ht="45" customHeight="1" x14ac:dyDescent="0.35">
      <c r="D132" s="93"/>
      <c r="E132" s="96"/>
      <c r="F132" s="92"/>
      <c r="H132" s="96"/>
      <c r="I132" s="110"/>
      <c r="J132" s="89"/>
    </row>
    <row r="133" spans="4:10" s="91" customFormat="1" ht="45" customHeight="1" x14ac:dyDescent="0.35">
      <c r="D133" s="93"/>
      <c r="E133" s="96"/>
      <c r="F133" s="92"/>
      <c r="H133" s="96"/>
      <c r="I133" s="110"/>
      <c r="J133" s="89"/>
    </row>
    <row r="134" spans="4:10" s="91" customFormat="1" ht="45" customHeight="1" x14ac:dyDescent="0.35">
      <c r="D134" s="93"/>
      <c r="E134" s="96"/>
      <c r="F134" s="92"/>
      <c r="H134" s="96"/>
      <c r="I134" s="110"/>
      <c r="J134" s="89"/>
    </row>
    <row r="135" spans="4:10" s="91" customFormat="1" ht="45" customHeight="1" x14ac:dyDescent="0.35">
      <c r="D135" s="93"/>
      <c r="E135" s="96"/>
      <c r="F135" s="92"/>
      <c r="H135" s="96"/>
      <c r="I135" s="110"/>
      <c r="J135" s="89"/>
    </row>
    <row r="136" spans="4:10" s="91" customFormat="1" ht="45" customHeight="1" x14ac:dyDescent="0.35">
      <c r="D136" s="93"/>
      <c r="E136" s="96"/>
      <c r="F136" s="92"/>
      <c r="H136" s="96"/>
      <c r="I136" s="110"/>
      <c r="J136" s="89"/>
    </row>
    <row r="137" spans="4:10" s="91" customFormat="1" ht="45" customHeight="1" x14ac:dyDescent="0.35">
      <c r="D137" s="93"/>
      <c r="E137" s="96"/>
      <c r="F137" s="92"/>
      <c r="H137" s="96"/>
      <c r="I137" s="110"/>
      <c r="J137" s="89"/>
    </row>
    <row r="138" spans="4:10" s="91" customFormat="1" ht="45" customHeight="1" x14ac:dyDescent="0.35">
      <c r="D138" s="93"/>
      <c r="E138" s="96"/>
      <c r="F138" s="92"/>
      <c r="H138" s="96"/>
      <c r="I138" s="110"/>
      <c r="J138" s="89"/>
    </row>
    <row r="139" spans="4:10" s="91" customFormat="1" ht="45" customHeight="1" x14ac:dyDescent="0.35">
      <c r="D139" s="93"/>
      <c r="E139" s="96"/>
      <c r="F139" s="92"/>
      <c r="H139" s="96"/>
      <c r="I139" s="110"/>
      <c r="J139" s="89"/>
    </row>
  </sheetData>
  <mergeCells count="1">
    <mergeCell ref="D1:J1"/>
  </mergeCells>
  <pageMargins left="0.23622047244094491" right="0.23622047244094491" top="0.55118110236220474" bottom="0.39370078740157483" header="0.31496062992125984" footer="0.31496062992125984"/>
  <pageSetup paperSize="9" scale="80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10</xdr:col>
                <xdr:colOff>0</xdr:colOff>
                <xdr:row>19</xdr:row>
                <xdr:rowOff>0</xdr:rowOff>
              </from>
              <to>
                <xdr:col>10</xdr:col>
                <xdr:colOff>209550</xdr:colOff>
                <xdr:row>19</xdr:row>
                <xdr:rowOff>215900</xdr:rowOff>
              </to>
            </anchor>
          </controlPr>
        </control>
      </mc:Choice>
      <mc:Fallback>
        <control shapeId="3073" r:id="rId4" name="Control 1"/>
      </mc:Fallback>
    </mc:AlternateContent>
    <mc:AlternateContent xmlns:mc="http://schemas.openxmlformats.org/markup-compatibility/2006">
      <mc:Choice Requires="x14">
        <control shapeId="3074" r:id="rId6" name="Control 2">
          <controlPr defaultSize="0" r:id="rId5">
            <anchor moveWithCells="1">
              <from>
                <xdr:col>10</xdr:col>
                <xdr:colOff>0</xdr:colOff>
                <xdr:row>19</xdr:row>
                <xdr:rowOff>0</xdr:rowOff>
              </from>
              <to>
                <xdr:col>10</xdr:col>
                <xdr:colOff>209550</xdr:colOff>
                <xdr:row>19</xdr:row>
                <xdr:rowOff>215900</xdr:rowOff>
              </to>
            </anchor>
          </controlPr>
        </control>
      </mc:Choice>
      <mc:Fallback>
        <control shapeId="3074" r:id="rId6" name="Control 2"/>
      </mc:Fallback>
    </mc:AlternateContent>
    <mc:AlternateContent xmlns:mc="http://schemas.openxmlformats.org/markup-compatibility/2006">
      <mc:Choice Requires="x14">
        <control shapeId="3075" r:id="rId7" name="Control 3">
          <controlPr defaultSize="0" r:id="rId5">
            <anchor moveWithCells="1">
              <from>
                <xdr:col>10</xdr:col>
                <xdr:colOff>0</xdr:colOff>
                <xdr:row>19</xdr:row>
                <xdr:rowOff>0</xdr:rowOff>
              </from>
              <to>
                <xdr:col>10</xdr:col>
                <xdr:colOff>209550</xdr:colOff>
                <xdr:row>19</xdr:row>
                <xdr:rowOff>215900</xdr:rowOff>
              </to>
            </anchor>
          </controlPr>
        </control>
      </mc:Choice>
      <mc:Fallback>
        <control shapeId="3075" r:id="rId7" name="Control 3"/>
      </mc:Fallback>
    </mc:AlternateContent>
    <mc:AlternateContent xmlns:mc="http://schemas.openxmlformats.org/markup-compatibility/2006">
      <mc:Choice Requires="x14">
        <control shapeId="3076" r:id="rId8" name="Control 4">
          <controlPr defaultSize="0" r:id="rId5">
            <anchor moveWithCells="1">
              <from>
                <xdr:col>10</xdr:col>
                <xdr:colOff>0</xdr:colOff>
                <xdr:row>19</xdr:row>
                <xdr:rowOff>0</xdr:rowOff>
              </from>
              <to>
                <xdr:col>10</xdr:col>
                <xdr:colOff>209550</xdr:colOff>
                <xdr:row>19</xdr:row>
                <xdr:rowOff>215900</xdr:rowOff>
              </to>
            </anchor>
          </controlPr>
        </control>
      </mc:Choice>
      <mc:Fallback>
        <control shapeId="3076" r:id="rId8" name="Control 4"/>
      </mc:Fallback>
    </mc:AlternateContent>
    <mc:AlternateContent xmlns:mc="http://schemas.openxmlformats.org/markup-compatibility/2006">
      <mc:Choice Requires="x14">
        <control shapeId="3077" r:id="rId9" name="Control 5">
          <controlPr defaultSize="0" r:id="rId5">
            <anchor moveWithCells="1">
              <from>
                <xdr:col>10</xdr:col>
                <xdr:colOff>0</xdr:colOff>
                <xdr:row>19</xdr:row>
                <xdr:rowOff>0</xdr:rowOff>
              </from>
              <to>
                <xdr:col>10</xdr:col>
                <xdr:colOff>209550</xdr:colOff>
                <xdr:row>19</xdr:row>
                <xdr:rowOff>215900</xdr:rowOff>
              </to>
            </anchor>
          </controlPr>
        </control>
      </mc:Choice>
      <mc:Fallback>
        <control shapeId="3077" r:id="rId9" name="Control 5"/>
      </mc:Fallback>
    </mc:AlternateContent>
    <mc:AlternateContent xmlns:mc="http://schemas.openxmlformats.org/markup-compatibility/2006">
      <mc:Choice Requires="x14">
        <control shapeId="3078" r:id="rId10" name="Control 6">
          <controlPr defaultSize="0" r:id="rId5">
            <anchor moveWithCells="1">
              <from>
                <xdr:col>10</xdr:col>
                <xdr:colOff>0</xdr:colOff>
                <xdr:row>19</xdr:row>
                <xdr:rowOff>0</xdr:rowOff>
              </from>
              <to>
                <xdr:col>10</xdr:col>
                <xdr:colOff>209550</xdr:colOff>
                <xdr:row>19</xdr:row>
                <xdr:rowOff>215900</xdr:rowOff>
              </to>
            </anchor>
          </controlPr>
        </control>
      </mc:Choice>
      <mc:Fallback>
        <control shapeId="3078" r:id="rId10" name="Control 6"/>
      </mc:Fallback>
    </mc:AlternateContent>
    <mc:AlternateContent xmlns:mc="http://schemas.openxmlformats.org/markup-compatibility/2006">
      <mc:Choice Requires="x14">
        <control shapeId="3079" r:id="rId11" name="Control 7">
          <controlPr defaultSize="0" r:id="rId5">
            <anchor moveWithCells="1">
              <from>
                <xdr:col>10</xdr:col>
                <xdr:colOff>0</xdr:colOff>
                <xdr:row>19</xdr:row>
                <xdr:rowOff>0</xdr:rowOff>
              </from>
              <to>
                <xdr:col>10</xdr:col>
                <xdr:colOff>209550</xdr:colOff>
                <xdr:row>19</xdr:row>
                <xdr:rowOff>215900</xdr:rowOff>
              </to>
            </anchor>
          </controlPr>
        </control>
      </mc:Choice>
      <mc:Fallback>
        <control shapeId="3079" r:id="rId11" name="Control 7"/>
      </mc:Fallback>
    </mc:AlternateContent>
    <mc:AlternateContent xmlns:mc="http://schemas.openxmlformats.org/markup-compatibility/2006">
      <mc:Choice Requires="x14">
        <control shapeId="3080" r:id="rId12" name="Control 8">
          <controlPr defaultSize="0" r:id="rId13">
            <anchor moveWithCells="1">
              <from>
                <xdr:col>10</xdr:col>
                <xdr:colOff>0</xdr:colOff>
                <xdr:row>19</xdr:row>
                <xdr:rowOff>0</xdr:rowOff>
              </from>
              <to>
                <xdr:col>10</xdr:col>
                <xdr:colOff>209550</xdr:colOff>
                <xdr:row>19</xdr:row>
                <xdr:rowOff>215900</xdr:rowOff>
              </to>
            </anchor>
          </controlPr>
        </control>
      </mc:Choice>
      <mc:Fallback>
        <control shapeId="3080" r:id="rId12" name="Control 8"/>
      </mc:Fallback>
    </mc:AlternateContent>
    <mc:AlternateContent xmlns:mc="http://schemas.openxmlformats.org/markup-compatibility/2006">
      <mc:Choice Requires="x14">
        <control shapeId="3081" r:id="rId14" name="Control 9">
          <controlPr defaultSize="0" r:id="rId5">
            <anchor moveWithCells="1">
              <from>
                <xdr:col>10</xdr:col>
                <xdr:colOff>0</xdr:colOff>
                <xdr:row>19</xdr:row>
                <xdr:rowOff>0</xdr:rowOff>
              </from>
              <to>
                <xdr:col>10</xdr:col>
                <xdr:colOff>209550</xdr:colOff>
                <xdr:row>19</xdr:row>
                <xdr:rowOff>215900</xdr:rowOff>
              </to>
            </anchor>
          </controlPr>
        </control>
      </mc:Choice>
      <mc:Fallback>
        <control shapeId="3081" r:id="rId14" name="Control 9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7" workbookViewId="0">
      <selection activeCell="B32" sqref="B32"/>
    </sheetView>
  </sheetViews>
  <sheetFormatPr defaultRowHeight="14.5" x14ac:dyDescent="0.35"/>
  <cols>
    <col min="1" max="1" width="17" customWidth="1"/>
    <col min="2" max="2" width="26.453125" customWidth="1"/>
    <col min="4" max="4" width="15.90625" customWidth="1"/>
    <col min="6" max="6" width="14" customWidth="1"/>
    <col min="7" max="7" width="16" customWidth="1"/>
  </cols>
  <sheetData/>
  <phoneticPr fontId="3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Foglio1</vt:lpstr>
      <vt:lpstr>Pubblic AVCP I Trim.</vt:lpstr>
      <vt:lpstr>Foglio2</vt:lpstr>
      <vt:lpstr>Foglio3</vt:lpstr>
      <vt:lpstr>'Pubblic AVCP I Trim.'!Area_stampa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2021-04-28T10:06:48Z</dcterms:modified>
</cp:coreProperties>
</file>