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28" windowWidth="14808" windowHeight="1896" firstSheet="1" activeTab="1"/>
  </bookViews>
  <sheets>
    <sheet name="Foglio1" sheetId="1" r:id="rId1"/>
    <sheet name="Pubblic AVCP II Trim." sheetId="5" r:id="rId2"/>
    <sheet name="Foglio2" sheetId="2" r:id="rId3"/>
    <sheet name="Foglio3" sheetId="3" r:id="rId4"/>
  </sheets>
  <definedNames>
    <definedName name="_xlnm._FilterDatabase" localSheetId="1" hidden="1">'Pubblic AVCP II Trim.'!$I$2:$I$56</definedName>
    <definedName name="_xlnm.Print_Area" localSheetId="1">'Pubblic AVCP II Trim.'!$A$1:$J$98</definedName>
  </definedNames>
  <calcPr calcId="162913" iterateDelta="1E-4"/>
</workbook>
</file>

<file path=xl/calcChain.xml><?xml version="1.0" encoding="utf-8"?>
<calcChain xmlns="http://schemas.openxmlformats.org/spreadsheetml/2006/main">
  <c r="K36" i="5" l="1"/>
  <c r="K38" i="5"/>
  <c r="K94" i="5"/>
  <c r="K96" i="5"/>
  <c r="K167" i="5" l="1"/>
  <c r="A166" i="5"/>
  <c r="K165" i="5"/>
  <c r="A164" i="5"/>
  <c r="A165" i="5" s="1"/>
  <c r="A161" i="5"/>
  <c r="K160" i="5"/>
  <c r="A157" i="5"/>
  <c r="A158" i="5" s="1"/>
  <c r="A153" i="5"/>
  <c r="A154" i="5" s="1"/>
  <c r="K148" i="5"/>
  <c r="A148" i="5"/>
  <c r="A149" i="5" s="1"/>
  <c r="K146" i="5"/>
  <c r="A145" i="5"/>
  <c r="A141" i="5"/>
  <c r="A142" i="5" s="1"/>
  <c r="A143" i="5" s="1"/>
  <c r="K136" i="5"/>
  <c r="A134" i="5"/>
  <c r="A135" i="5" s="1"/>
  <c r="A136" i="5" s="1"/>
  <c r="A137" i="5" s="1"/>
  <c r="K128" i="5"/>
  <c r="A128" i="5"/>
  <c r="A129" i="5" s="1"/>
  <c r="A130" i="5" s="1"/>
  <c r="A126" i="5"/>
  <c r="K125" i="5"/>
  <c r="K124" i="5"/>
  <c r="K122" i="5"/>
  <c r="A122" i="5"/>
  <c r="A119" i="5"/>
  <c r="A120" i="5" s="1"/>
  <c r="K115" i="5"/>
  <c r="A115" i="5"/>
  <c r="A116" i="5" s="1"/>
  <c r="A117" i="5" s="1"/>
  <c r="K114" i="5"/>
  <c r="K113" i="5"/>
  <c r="A113" i="5"/>
  <c r="A110" i="5"/>
  <c r="A106" i="5"/>
  <c r="A107" i="5" s="1"/>
  <c r="A108" i="5" s="1"/>
  <c r="A102" i="5"/>
  <c r="A95" i="5"/>
  <c r="A96" i="5" s="1"/>
  <c r="A97" i="5" s="1"/>
  <c r="A98" i="5" s="1"/>
  <c r="A99" i="5" s="1"/>
  <c r="A100" i="5" s="1"/>
  <c r="A91" i="5"/>
  <c r="A88" i="5"/>
  <c r="A89" i="5" s="1"/>
  <c r="A86" i="5"/>
  <c r="A82" i="5"/>
  <c r="A83" i="5" s="1"/>
  <c r="A84" i="5" s="1"/>
  <c r="A79" i="5"/>
  <c r="A80" i="5" s="1"/>
  <c r="A76" i="5"/>
  <c r="B75" i="5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<sst xmlns="http://schemas.openxmlformats.org/spreadsheetml/2006/main" count="1630" uniqueCount="609">
  <si>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</si>
  <si>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</si>
  <si>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</si>
  <si>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</si>
  <si>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</si>
  <si>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</si>
  <si>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</si>
  <si>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</si>
  <si>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</si>
  <si>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</si>
  <si>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</si>
  <si>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</si>
  <si>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</si>
  <si>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</si>
  <si>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</si>
  <si>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</si>
  <si>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</si>
  <si>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</si>
  <si>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</si>
  <si>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</si>
  <si>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</si>
  <si>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</si>
  <si>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</si>
  <si>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</si>
  <si>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</si>
  <si>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</si>
  <si>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</si>
  <si>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</si>
  <si>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</si>
  <si>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</si>
  <si>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</si>
  <si>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</si>
  <si>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</si>
  <si>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</si>
  <si>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</si>
  <si>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</si>
  <si>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</si>
  <si>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</si>
  <si>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</si>
  <si>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</si>
  <si>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</si>
  <si>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</si>
  <si>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</si>
  <si>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</si>
  <si>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</si>
  <si>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</si>
  <si>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</si>
  <si>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</si>
  <si>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</si>
  <si>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</si>
  <si>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</si>
  <si>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</si>
  <si>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</si>
  <si>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</si>
  <si>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</si>
  <si>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</si>
  <si>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</si>
  <si>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</si>
  <si>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</si>
  <si>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</si>
  <si>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</si>
  <si>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</si>
  <si>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</si>
  <si>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</si>
  <si>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</si>
  <si>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</si>
  <si>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</si>
  <si>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</si>
  <si>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</si>
  <si>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</si>
  <si>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</si>
  <si>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</si>
  <si>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</si>
  <si>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</si>
  <si>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</si>
  <si>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</si>
  <si>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</si>
  <si>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</si>
  <si>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</si>
  <si>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</si>
  <si>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</si>
  <si>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</si>
  <si>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</si>
  <si>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</si>
  <si>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</si>
  <si>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</si>
  <si>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</si>
  <si>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</si>
  <si>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</si>
  <si>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</si>
  <si>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</si>
  <si>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</si>
  <si>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</si>
  <si>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</si>
  <si>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</si>
  <si>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</si>
  <si>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</si>
  <si>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</si>
  <si>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</si>
  <si>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</si>
  <si>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</si>
  <si>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</si>
  <si>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</si>
  <si>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</si>
  <si>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</si>
  <si>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</si>
  <si>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</si>
  <si>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</si>
  <si>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</si>
  <si>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</si>
  <si>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</si>
  <si>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</si>
  <si>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</si>
  <si>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</si>
  <si>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</si>
  <si>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</si>
  <si>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</si>
  <si>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</si>
  <si>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</si>
  <si>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</si>
  <si>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</si>
  <si>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</si>
  <si>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</si>
  <si>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</si>
  <si>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</si>
  <si>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</si>
  <si>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</si>
  <si>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</si>
  <si>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</si>
  <si>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</si>
  <si>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</si>
  <si>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</si>
  <si>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</si>
  <si>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</si>
  <si>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</si>
  <si>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</si>
  <si>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</si>
  <si>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</si>
  <si>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</si>
  <si>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</si>
  <si>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</si>
  <si>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</si>
  <si>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</si>
  <si>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</si>
  <si>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</si>
  <si>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</si>
  <si>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</si>
  <si>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</si>
  <si>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</si>
  <si>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</si>
  <si>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</si>
  <si>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</si>
  <si>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</si>
  <si>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</si>
  <si>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</si>
  <si>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</si>
  <si>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</si>
  <si>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</si>
  <si>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</si>
  <si>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</si>
  <si>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</si>
  <si>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</si>
  <si>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</si>
  <si>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</si>
  <si>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</si>
  <si>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</si>
  <si>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</si>
  <si>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</si>
  <si>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</si>
  <si>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</si>
  <si>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</si>
  <si>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</si>
  <si>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</si>
  <si>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</si>
  <si>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</si>
  <si>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</si>
  <si>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</si>
  <si>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</si>
  <si>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</si>
  <si>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</si>
  <si>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</si>
  <si>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</si>
  <si>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</si>
  <si>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</si>
  <si>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</si>
  <si>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</si>
  <si>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</si>
  <si>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</si>
  <si>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</si>
  <si>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</si>
  <si>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</si>
  <si>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</si>
  <si>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</si>
  <si>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</si>
  <si>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</si>
  <si>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</si>
  <si>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</si>
  <si>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</si>
  <si>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</si>
  <si>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</si>
  <si>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</si>
  <si>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</si>
  <si>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</si>
  <si>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</si>
  <si>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</si>
  <si>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</si>
  <si>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</si>
  <si>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</si>
  <si>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</si>
  <si>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</si>
  <si>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</si>
  <si>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</si>
  <si>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</si>
  <si>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</si>
  <si>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</si>
  <si>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</si>
  <si>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</si>
  <si>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</si>
  <si>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</si>
  <si>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</si>
  <si>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</si>
  <si>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</si>
  <si>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</si>
  <si>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</si>
  <si>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</si>
  <si>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</si>
  <si>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</si>
  <si>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</si>
  <si>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</si>
  <si>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</si>
  <si>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</si>
  <si>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</si>
  <si>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</si>
  <si>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</si>
  <si>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</si>
  <si>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</si>
  <si>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</si>
  <si>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</si>
  <si>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</si>
  <si>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</si>
  <si>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</si>
  <si>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</si>
  <si>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</si>
  <si>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</si>
  <si>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</si>
  <si>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</si>
  <si>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</si>
  <si>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</si>
  <si>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</si>
  <si>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</si>
  <si>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</si>
  <si>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</si>
  <si>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</si>
  <si>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</si>
  <si>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</si>
  <si>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</si>
  <si>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</si>
  <si>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</si>
  <si>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</si>
  <si>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</si>
  <si>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</si>
  <si>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</si>
  <si>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</si>
  <si>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</si>
  <si>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</si>
  <si>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</si>
  <si>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</si>
  <si>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</si>
  <si>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</si>
  <si>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</si>
  <si>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</si>
  <si>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</si>
  <si>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</si>
  <si>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</si>
  <si>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</si>
  <si>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</si>
  <si>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</si>
  <si>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</si>
  <si>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</si>
  <si>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</si>
  <si>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</si>
  <si>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</si>
  <si>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</si>
  <si>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</si>
  <si>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</si>
  <si>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</si>
  <si>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</si>
  <si>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</si>
  <si>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</si>
  <si>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</si>
  <si>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</si>
  <si>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</si>
  <si>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</si>
  <si>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</si>
  <si>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</si>
  <si>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</si>
  <si>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</si>
  <si>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</si>
  <si>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</si>
  <si>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</si>
  <si>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</si>
  <si>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</si>
  <si>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</si>
  <si>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</si>
  <si>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</si>
  <si>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</si>
  <si>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</si>
  <si>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</si>
  <si>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</si>
  <si>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</si>
  <si>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</si>
  <si>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</si>
  <si>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</si>
  <si>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</si>
  <si>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</si>
  <si>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</si>
  <si>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</si>
  <si>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</si>
  <si>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</si>
  <si>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</si>
  <si>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</si>
  <si>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</si>
  <si>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</si>
  <si>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</si>
  <si>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</si>
  <si>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</si>
  <si>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</si>
  <si>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</si>
  <si>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</si>
  <si>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</si>
  <si>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</si>
  <si>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</si>
  <si>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</si>
  <si>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</si>
  <si>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</si>
  <si>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</si>
  <si>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</si>
  <si>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</si>
  <si>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</si>
  <si>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</si>
  <si>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</si>
  <si>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</si>
  <si>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</si>
  <si>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</si>
  <si>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</si>
  <si>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</si>
  <si>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</si>
  <si>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</si>
  <si>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</si>
  <si>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</si>
  <si>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</si>
  <si>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</si>
  <si>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</si>
  <si>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</si>
  <si>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</si>
  <si>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</si>
  <si>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</si>
  <si>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</si>
  <si>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</si>
  <si>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</si>
  <si>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</si>
  <si>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</si>
  <si>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</si>
  <si>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</si>
  <si>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</si>
  <si>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</si>
  <si>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</si>
  <si>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</si>
  <si>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</si>
  <si>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</si>
  <si>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</si>
  <si>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</si>
  <si>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</si>
  <si>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</si>
  <si>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</si>
  <si>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</si>
  <si>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</si>
  <si>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</si>
  <si>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</si>
  <si>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</si>
  <si>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</si>
  <si>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</si>
  <si>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</si>
  <si>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</si>
  <si>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</si>
  <si>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</si>
  <si>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</si>
  <si>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</si>
  <si>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</si>
  <si>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</si>
  <si>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</si>
  <si>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</si>
  <si>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</si>
  <si>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</si>
  <si>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</si>
  <si>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</si>
  <si>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</si>
  <si>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</si>
  <si>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</si>
  <si>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</si>
  <si>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</si>
  <si>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</si>
  <si>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</si>
  <si>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</si>
  <si>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</si>
  <si>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</si>
  <si>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</si>
  <si>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</si>
  <si>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</si>
  <si>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</si>
  <si>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</si>
  <si>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</si>
  <si>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</si>
  <si>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</si>
  <si>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</si>
  <si>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</si>
  <si>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</si>
  <si>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</si>
  <si>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</si>
  <si>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</si>
  <si>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</si>
  <si>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</si>
  <si>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</si>
  <si>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</si>
  <si>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</si>
  <si>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</si>
  <si>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</si>
  <si>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</si>
  <si>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</si>
  <si>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</si>
  <si>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</si>
  <si>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</si>
  <si>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</si>
  <si>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</si>
  <si>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</si>
  <si>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</si>
  <si>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</si>
  <si>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</si>
  <si>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</si>
  <si>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</si>
  <si>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</si>
  <si>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FORNITORE INSERITO</t>
  </si>
  <si>
    <t>CODICE FISCALE</t>
  </si>
  <si>
    <t>Anno</t>
  </si>
  <si>
    <t>IMPORTO SOMME LIQUIDATE</t>
  </si>
  <si>
    <t>Inserimento Fornitore</t>
  </si>
  <si>
    <t>01365300555</t>
  </si>
  <si>
    <t>P. IVA</t>
  </si>
  <si>
    <t>CTTLCN59C19G148P</t>
  </si>
  <si>
    <t>00477560551</t>
  </si>
  <si>
    <t>01408670550</t>
  </si>
  <si>
    <t>Autofficina Massoli G. &amp; s.n.c. di Terni</t>
  </si>
  <si>
    <t>00464650555</t>
  </si>
  <si>
    <t>00426010559</t>
  </si>
  <si>
    <t>00751900556</t>
  </si>
  <si>
    <t>01282190550</t>
  </si>
  <si>
    <t>Affidamento diretto</t>
  </si>
  <si>
    <t>Ditta Persichini Vittorio snc di Foligno</t>
  </si>
  <si>
    <t>02731280547</t>
  </si>
  <si>
    <t>03290950546</t>
  </si>
  <si>
    <t>05448770965</t>
  </si>
  <si>
    <t xml:space="preserve">Ditta Spoleto Pneumatici s.r.l. di Spoleto </t>
  </si>
  <si>
    <t>01402430589</t>
  </si>
  <si>
    <t>02027580543</t>
  </si>
  <si>
    <t>VNGFRC76S16L117D</t>
  </si>
  <si>
    <t>01216030542</t>
  </si>
  <si>
    <t>01407470556</t>
  </si>
  <si>
    <t>01523460556</t>
  </si>
  <si>
    <t>01370650556</t>
  </si>
  <si>
    <t>00069180554</t>
  </si>
  <si>
    <t>01472320553</t>
  </si>
  <si>
    <t>09771701001</t>
  </si>
  <si>
    <t>00592060552</t>
  </si>
  <si>
    <t>PCCLDI38P10L117H  P.IVA 00720150556</t>
  </si>
  <si>
    <t>X</t>
  </si>
  <si>
    <t>97103880585</t>
  </si>
  <si>
    <t>01215660430</t>
  </si>
  <si>
    <t>03125670541</t>
  </si>
  <si>
    <t>x</t>
  </si>
  <si>
    <t>01343590558</t>
  </si>
  <si>
    <t>01385450554</t>
  </si>
  <si>
    <t>00207380551</t>
  </si>
  <si>
    <t>01371120559</t>
  </si>
  <si>
    <t>N.</t>
  </si>
  <si>
    <t>00537350555</t>
  </si>
  <si>
    <t>Ditta penchini Macchine Industriali</t>
  </si>
  <si>
    <t>01271860544</t>
  </si>
  <si>
    <t>01554950558</t>
  </si>
  <si>
    <t>12535770155</t>
  </si>
  <si>
    <t>DA INSERIRE</t>
  </si>
  <si>
    <t>Inserim. in procedura</t>
  </si>
  <si>
    <t>01246790552</t>
  </si>
  <si>
    <t>02497480547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</si>
  <si>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</si>
  <si>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</si>
  <si>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</si>
  <si>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</si>
  <si>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</si>
  <si>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</si>
  <si>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</si>
  <si>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</si>
  <si>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 xml:space="preserve">Autofficina Solani di Fede E. C. snc di Spoleto </t>
  </si>
  <si>
    <t>Ditta Fratelli Micheli s.n.c. di Narni (TR)</t>
  </si>
  <si>
    <t>Officina Soldani  s.r.l. di Terni</t>
  </si>
  <si>
    <t>Autofficina Schippa Benito di Terni</t>
  </si>
  <si>
    <t>Officina Ternana Soccorso di Terni</t>
  </si>
  <si>
    <t>Autofficina Massoli G. &amp; s.n.c. di Terni, Autofficina Schippa Benito di Terni, Officina Truck s.r.l. di Terni, Officina Ternana Soccorso di Terni e Autotrasporti Trasporti Dp srl</t>
  </si>
  <si>
    <t>Ditta Satiri Auto S.p.A. di Perugia</t>
  </si>
  <si>
    <t>Z6F27DCEF2</t>
  </si>
  <si>
    <t>Lavori di manutenzione transpallet a colonna STILL EGV S/N 710248108146, Ditta Penchini macchine Industriali di Corciano - Periodo Aprile 2019</t>
  </si>
  <si>
    <t>Nota prot. n. 73445 del 04/04/2019</t>
  </si>
  <si>
    <t xml:space="preserve">Ditta Penchini macchine Industriali di Corciano </t>
  </si>
  <si>
    <t>Z7627DD0D5</t>
  </si>
  <si>
    <t xml:space="preserve">Lavori di riparazione su mezzo aziendale targato DV016BY e EC295YL, Ditta Persichini di Foligno. Periodo Aprile 2019. </t>
  </si>
  <si>
    <t>Nota prot. n. 73443 del 04/04/2019</t>
  </si>
  <si>
    <t>Z4A27DD1B8</t>
  </si>
  <si>
    <t>Lavori di manutenzione effettuati su auto aziendali targate FL746TA e EW922YK - Officina Ternana Soccorso di Terni - Periodo Aprile 2019</t>
  </si>
  <si>
    <t>Nota prot. n. 73446 del 04/04/2019</t>
  </si>
  <si>
    <t>Z8127EF218</t>
  </si>
  <si>
    <t>Lavori di manutenzione su mezzo aziendale targato BN400VS - Autofficina Massoli G. &amp; s.n.c. di Terni - Periodo Aprile 2019</t>
  </si>
  <si>
    <t>Nota prot. n. 77424 del 10/04/2019</t>
  </si>
  <si>
    <t>ZE927EF3A7</t>
  </si>
  <si>
    <t>Lavori su mezzo aziendale targato EK488AB, Autofficina Schippa Benito di Terni - Periodo Aprile 2019</t>
  </si>
  <si>
    <t>Nota prot. n. 77932 del 11/04/2019</t>
  </si>
  <si>
    <t>ZF527FB614</t>
  </si>
  <si>
    <t>Lavori di manutenzione effettuati su mezzo aziendale targatio DS403LM  - Autotrasporti Trasporti Dp srl - Periodo Aprile 2019</t>
  </si>
  <si>
    <t>Nota prot. n. 77434 del 10/04/2019</t>
  </si>
  <si>
    <t>Z0D27FB842</t>
  </si>
  <si>
    <t>Lavori di manutenzione su trans pallet HYSTER P20 e su trans pallet a colonna STILL EGV S/N 710248108146 - Ditta Penchini macchine Industriali di Corciano - Periodo Aprile 2019</t>
  </si>
  <si>
    <t>Nota prot. n. 77433 del 10/04/2019</t>
  </si>
  <si>
    <t>Z7A27FBA2F</t>
  </si>
  <si>
    <t>Lavori di manutenzione effettuati su mezzi aziendali targati FD518RB, EK488AB, EX884VG, ER834YA, EX891VG, EW920YK, CD091DR  - Autotrasporti Trasporti Dp srl - Periodo Aprile 2019</t>
  </si>
  <si>
    <t>Nota prot. n. 77428 del 10/04/2019</t>
  </si>
  <si>
    <t>ZB327FBCCD</t>
  </si>
  <si>
    <t>Lavori di manutenzione effettuati su auto aziendali targate EX882VG e FJ750LN - Officina Truck Service s.r.l. di Terni - Periodo Aprile 2019</t>
  </si>
  <si>
    <t>Nota prot. n. 77431 del 10/04/2019</t>
  </si>
  <si>
    <t>ZD82814C05</t>
  </si>
  <si>
    <t>Fornitura montaggio equilibratura e sostituzione valvole di n. 4 pneumatici estivi HANKOOK misure 225/55 R18 98V   - Autotrasporti Trasporti Dp srl - Periodo Aprile 2019</t>
  </si>
  <si>
    <t>Nota prot. n. 91921 del 03/05/2019</t>
  </si>
  <si>
    <t>Z53281F9FE</t>
  </si>
  <si>
    <t>Lavori di manutenzione effettuati su auto aziendale targata DS403LM - Officina Ternana Soccorso di Terni - Periodo Aprile 2019</t>
  </si>
  <si>
    <t>Nota prot. n. 87472 del 24/04/2019</t>
  </si>
  <si>
    <t>Z3F281FA7C</t>
  </si>
  <si>
    <t>Lavori di manutenzione effettuati su n. 13 auto aziendali - Autotrasporti Trasporti Dp srl - Periodo Aprile 2019</t>
  </si>
  <si>
    <t>Nota prot. n. 87473 del 24/04/2019</t>
  </si>
  <si>
    <t>Z5D281FABA</t>
  </si>
  <si>
    <t>Lavori di manutenzione effettuati su auto aziendale targata EP446ZD - Officina Truck Service s.r.l. di Terni - Periodo Aprile 2019</t>
  </si>
  <si>
    <t>Nota prot. n. 87476 del 24/04/2019</t>
  </si>
  <si>
    <t>Z21283B46F</t>
  </si>
  <si>
    <t>Montaggio ed equilibratura pneumatici in deposito su auto aziendale targata EP456ZD  - Ditta Fratelli Micheli s.n.c. di Narni (TR) - Maggio 2019</t>
  </si>
  <si>
    <t>Nota prot. n. 91938 del 03/05/2019</t>
  </si>
  <si>
    <t>Z38283B4C0</t>
  </si>
  <si>
    <t>Lavori di riparazione su mezzi aziendali targati BV574RT – FL507SN - Ditta Persichini Vittorio snc di Foligno - Maggio 2019</t>
  </si>
  <si>
    <t>Nota prot. n. 91928 del 03/05/2019</t>
  </si>
  <si>
    <t>ZC4283B53A</t>
  </si>
  <si>
    <t>Lavori di manutenzione effettuati su auto aziendale targata FR980SM - Autocarrozzeria Marinelli Antonio di Norcia - Periodo Maggio 2019</t>
  </si>
  <si>
    <t>Nota prot. n. 91946 del 03/05/2019</t>
  </si>
  <si>
    <t xml:space="preserve">Autocarrozzeria Marinelli Antonio di Norcia </t>
  </si>
  <si>
    <t>ZB3283B58C</t>
  </si>
  <si>
    <t>Lavori di manutenzione effettuati su mezzo aziendale targato FR514DZ - Ditta Satiri Auto S.p.A. di Perugia - periodo Maggio 2019</t>
  </si>
  <si>
    <t>Nota prot. n. 91925 del 03/05/2019</t>
  </si>
  <si>
    <t>Z42283B677</t>
  </si>
  <si>
    <t>Fornitura e montaggio di n. 4 pneumatici winter 4Season misure 175/65 R1416 e convergenza su mezzo aziendale targato ET815XL - Ditta Spoleto Pneumatici s.r.l. di Spoleto - Periodo Maggio 2019</t>
  </si>
  <si>
    <t>Nota prot. n. 91932 del 03/05/2019</t>
  </si>
  <si>
    <t>Z02283B6DD</t>
  </si>
  <si>
    <t>Intervento di manutenzione su mezzo aziendale targato ES891PY, Officina Truck Service s.r.l. di Terni - Periodo Maggio 2019</t>
  </si>
  <si>
    <t>Nota prot. n. 91935 del 03/05/2019</t>
  </si>
  <si>
    <t>ZE12863186</t>
  </si>
  <si>
    <t>Fornitura e montaggio di n. 8 pneumatici All Season misure 175/65 R 14 82T compreso   equilibratura e sostituzione valvole su mezzi aziendali targati EW924YK e FE357WE  - Ditta Fratelli Micheli s.n.c. di Narni (TR) - Periodo Maggio 2019</t>
  </si>
  <si>
    <t>Nota prot. n. 99517 del 14/05/2019</t>
  </si>
  <si>
    <t>Z3B28761D4</t>
  </si>
  <si>
    <t>Lavori di manutenzione effettuati su mezzo aziendale targato  BJ723VK, Autofficina Solani di Fede - Periodo Maggio 2019</t>
  </si>
  <si>
    <t>Nota prot. n. 103809 del 20/05/2019</t>
  </si>
  <si>
    <t>17/05/2019</t>
  </si>
  <si>
    <t>ZD028762C5</t>
  </si>
  <si>
    <t>Fornitura nn. 1 batteria,  1 chiave,  2 grasso spray multiuso, n. 20 lampade 12 volts, n. 1 guscio chiave per mezzi aziendali targati e 2 Kit riparazione foratura mezzi aziendali targati ER834Y, BV734RT, ES891PY e FJ750LNA, Officina Soldani  s.r.l. di Terni - Periodo Maggio 2019</t>
  </si>
  <si>
    <t>Nota prot. n. 103810 del 20/05/2019</t>
  </si>
  <si>
    <t>Z0C28763DE</t>
  </si>
  <si>
    <t>Trasporti vari di mezzi aziendali targati DS924XD, CD100DR, EW923YK e lavori di manutenzione su mezzi aziendali targati BL344FL, TR223080, TR209939, BL714FL e CD101DR- Autotrasporti Trasporti Dp srl - Periodo Maggio 2019</t>
  </si>
  <si>
    <t>Nota prot. n. 103807 del 20/05/2019</t>
  </si>
  <si>
    <t>ZE02876424</t>
  </si>
  <si>
    <t>Intervento di manutenzione su mezzi aziendali targati CG131ZY, Officina Truck Service s.r.l. di Terni - Periodo Maggio 2019</t>
  </si>
  <si>
    <t>Nota prot. n. 103805 del 20/05/2019</t>
  </si>
  <si>
    <t>ZB92884CC9</t>
  </si>
  <si>
    <t>Intervento di manutenzione su mezzo aziendale targato FF972MX,  Associazione Opera Pia Pubblica Assistenza di Terni ODV - Periodo Maggio 2019</t>
  </si>
  <si>
    <t>22/05/2019</t>
  </si>
  <si>
    <t>Associazione Opera Pia Pubblica Assistenza di Terni ODV</t>
  </si>
  <si>
    <t>ZE528B49A5</t>
  </si>
  <si>
    <t>Lavori di manutenzione effettuati su auto aziendali targate FE968NE e EW926YK - Autocarrozzeria Marinelli Antonio di Norcia - Periodo Giugno 2019</t>
  </si>
  <si>
    <t>ZF628B4B49</t>
  </si>
  <si>
    <t>Fornitura di n. 1 specchio dx per mezzo aziendale targato FE358WE e di n. 1 confezione salviette lava mani professionali, Officina Soldani  s.r.l. di Terni - Periodo Giugno 2019</t>
  </si>
  <si>
    <t>ZDF28D0238</t>
  </si>
  <si>
    <t>Fornitura di nn. 1 specchio dx per mezzo aziendale targato EP449ZD e  1 coppia lampade alogene ultra White per mezzo aziendale targato CE449P, Officina Soldani  s.r.l. di Terni - Periodo Giugno 2019</t>
  </si>
  <si>
    <t>Nota prot. n. 121607 del 13/06/2019</t>
  </si>
  <si>
    <t>Z3A28D02D9</t>
  </si>
  <si>
    <t>Lavori di manutenzione su mezzi aziendali targati BL714FL,  PG145573, CA840PY e ES891PY - Autotrasporti Trasporti Dp srl - Periodo Giugno 2019</t>
  </si>
  <si>
    <t>Nota prot. n. 121609 del 13/06/2019</t>
  </si>
  <si>
    <t>ZE928D33FA</t>
  </si>
  <si>
    <t xml:space="preserve">Forfait montaggio/equilibratura di n. 4 pneumatici per mezzi aziendali targati EP446ZD-FJ750LN-ET817XL-AV320MY-DS924XD-BL655FL-FL746TA-FL749TA-ES891PY Ditta Fratelli Micheli s.n.c. di Narni - Periodo Giugno 2019     
</t>
  </si>
  <si>
    <t>Nota prot. n. 121608 del 13/06/2019</t>
  </si>
  <si>
    <t>Z4328E4ACA</t>
  </si>
  <si>
    <t>Fornitura n. 1 batteria 50 AMP per mezzo aziendale targato FE351WE e 1 batteria 50 AMP per mezzo aziendale targato FE358WE Officina Soldani  s.r.l. di Terni - Periodo Giugno 2019</t>
  </si>
  <si>
    <t>Nota prot. n. 130251 del 20/06/2019</t>
  </si>
  <si>
    <t>Z9928E4B6B</t>
  </si>
  <si>
    <t>Lavori di manutenzione effettuati su auto aziendali targate FE958NE-DS924XD, CA844PY - CA842PY - BD052FE - CS122VS-DH282EZ - CA843PY - CD863DV - Officina Truck Service s.r.l. di Terni - Periodo Giugno 2019</t>
  </si>
  <si>
    <t>Nota prot. n. 130258 del 20/06/2019</t>
  </si>
  <si>
    <t>AVVISI DI AGGIUDICAZIONE DAL 01/04/2019 AL 30/06/2019 - SERVIZIO AFFARI GENERALI, LEGALI E LOGISTICA</t>
  </si>
  <si>
    <t>Nota prot. n. 116142 del 06/06/2019</t>
  </si>
  <si>
    <t>Nota prot. n. 116147 del 06/06/2019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</si>
</sst>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&quot;€&quot;\ #,##0.00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333333"/>
      <name val="Tahoma"/>
      <family val="2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4" fillId="0" borderId="0"/>
  </cellStyleXfs>
  <cellXfs count="1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7" xfId="0" applyNumberFormat="1" applyFont="1" applyFill="1" applyBorder="1" applyAlignment="1" applyProtection="1">
      <alignment horizontal="center" vertical="center" wrapText="1"/>
    </xf>
    <xf numFmtId="165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49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8" fillId="0" borderId="7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14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164" fontId="18" fillId="0" borderId="21" xfId="0" applyNumberFormat="1" applyFont="1" applyFill="1" applyBorder="1" applyAlignment="1" applyProtection="1">
      <alignment horizontal="center" vertical="center"/>
    </xf>
    <xf numFmtId="49" fontId="21" fillId="0" borderId="1" xfId="2" applyNumberFormat="1" applyFont="1" applyFill="1" applyBorder="1" applyAlignment="1" applyProtection="1">
      <alignment horizontal="center" vertical="center"/>
    </xf>
    <xf numFmtId="165" fontId="19" fillId="0" borderId="1" xfId="0" applyNumberFormat="1" applyFont="1" applyFill="1" applyBorder="1" applyAlignment="1" applyProtection="1">
      <alignment horizontal="center" vertical="center" wrapText="1"/>
    </xf>
    <xf numFmtId="165" fontId="18" fillId="0" borderId="21" xfId="0" applyNumberFormat="1" applyFont="1" applyFill="1" applyBorder="1" applyAlignment="1" applyProtection="1">
      <alignment horizontal="center" vertical="center" wrapText="1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22" fillId="0" borderId="1" xfId="0" applyFont="1" applyFill="1" applyBorder="1" applyAlignment="1" applyProtection="1">
      <alignment horizontal="center" vertical="center"/>
    </xf>
    <xf numFmtId="165" fontId="19" fillId="0" borderId="21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left" vertical="center" wrapText="1"/>
    </xf>
    <xf numFmtId="165" fontId="18" fillId="0" borderId="14" xfId="0" applyNumberFormat="1" applyFont="1" applyFill="1" applyBorder="1" applyAlignment="1" applyProtection="1">
      <alignment horizontal="center" vertical="center" wrapText="1"/>
    </xf>
    <xf numFmtId="165" fontId="18" fillId="0" borderId="13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49" fontId="21" fillId="0" borderId="13" xfId="2" applyNumberFormat="1" applyFont="1" applyFill="1" applyBorder="1" applyAlignment="1" applyProtection="1">
      <alignment horizontal="center" vertical="center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left" vertical="center" wrapText="1"/>
    </xf>
    <xf numFmtId="165" fontId="19" fillId="0" borderId="22" xfId="0" applyNumberFormat="1" applyFont="1" applyFill="1" applyBorder="1" applyAlignment="1" applyProtection="1">
      <alignment horizontal="center" vertical="center" wrapText="1"/>
    </xf>
    <xf numFmtId="165" fontId="18" fillId="0" borderId="22" xfId="0" applyNumberFormat="1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center" vertical="center" wrapText="1"/>
    </xf>
    <xf numFmtId="49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4" fontId="18" fillId="0" borderId="0" xfId="0" applyNumberFormat="1" applyFont="1" applyFill="1" applyBorder="1" applyAlignment="1">
      <alignment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165" fontId="19" fillId="0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165" fontId="19" fillId="0" borderId="0" xfId="0" applyNumberFormat="1" applyFont="1" applyFill="1" applyBorder="1" applyAlignment="1">
      <alignment horizontal="left" vertical="center" wrapText="1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16</xdr:row>
          <xdr:rowOff>291638</xdr:rowOff>
        </xdr:from>
        <xdr:to>
          <xdr:col>5</xdr:col>
          <xdr:colOff>247996</xdr:colOff>
          <xdr:row>17</xdr:row>
          <xdr:rowOff>177338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17</xdr:row>
          <xdr:rowOff>459278</xdr:rowOff>
        </xdr:from>
        <xdr:to>
          <xdr:col>5</xdr:col>
          <xdr:colOff>247996</xdr:colOff>
          <xdr:row>18</xdr:row>
          <xdr:rowOff>171104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18</xdr:row>
          <xdr:rowOff>643544</xdr:rowOff>
        </xdr:from>
        <xdr:to>
          <xdr:col>5</xdr:col>
          <xdr:colOff>247996</xdr:colOff>
          <xdr:row>19</xdr:row>
          <xdr:rowOff>168333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19</xdr:row>
          <xdr:rowOff>640773</xdr:rowOff>
        </xdr:from>
        <xdr:to>
          <xdr:col>5</xdr:col>
          <xdr:colOff>247996</xdr:colOff>
          <xdr:row>20</xdr:row>
          <xdr:rowOff>165562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20</xdr:row>
          <xdr:rowOff>455122</xdr:rowOff>
        </xdr:from>
        <xdr:to>
          <xdr:col>5</xdr:col>
          <xdr:colOff>247996</xdr:colOff>
          <xdr:row>21</xdr:row>
          <xdr:rowOff>166947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21</xdr:row>
          <xdr:rowOff>456507</xdr:rowOff>
        </xdr:from>
        <xdr:to>
          <xdr:col>5</xdr:col>
          <xdr:colOff>247996</xdr:colOff>
          <xdr:row>22</xdr:row>
          <xdr:rowOff>168333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22</xdr:row>
          <xdr:rowOff>640773</xdr:rowOff>
        </xdr:from>
        <xdr:to>
          <xdr:col>5</xdr:col>
          <xdr:colOff>247996</xdr:colOff>
          <xdr:row>23</xdr:row>
          <xdr:rowOff>165562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27</xdr:row>
          <xdr:rowOff>288867</xdr:rowOff>
        </xdr:from>
        <xdr:to>
          <xdr:col>5</xdr:col>
          <xdr:colOff>247996</xdr:colOff>
          <xdr:row>28</xdr:row>
          <xdr:rowOff>166947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36</xdr:row>
          <xdr:rowOff>399011</xdr:rowOff>
        </xdr:from>
        <xdr:to>
          <xdr:col>5</xdr:col>
          <xdr:colOff>247996</xdr:colOff>
          <xdr:row>37</xdr:row>
          <xdr:rowOff>138545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198120</xdr:rowOff>
        </xdr:from>
        <xdr:to>
          <xdr:col>18</xdr:col>
          <xdr:colOff>228600</xdr:colOff>
          <xdr:row>22</xdr:row>
          <xdr:rowOff>434340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22860</xdr:rowOff>
        </xdr:from>
        <xdr:to>
          <xdr:col>18</xdr:col>
          <xdr:colOff>228600</xdr:colOff>
          <xdr:row>24</xdr:row>
          <xdr:rowOff>259080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220980</xdr:rowOff>
        </xdr:from>
        <xdr:to>
          <xdr:col>18</xdr:col>
          <xdr:colOff>228600</xdr:colOff>
          <xdr:row>25</xdr:row>
          <xdr:rowOff>457200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449580</xdr:rowOff>
        </xdr:from>
        <xdr:to>
          <xdr:col>18</xdr:col>
          <xdr:colOff>228600</xdr:colOff>
          <xdr:row>26</xdr:row>
          <xdr:rowOff>685800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56</xdr:row>
          <xdr:rowOff>0</xdr:rowOff>
        </xdr:from>
        <xdr:to>
          <xdr:col>18</xdr:col>
          <xdr:colOff>228600</xdr:colOff>
          <xdr:row>56</xdr:row>
          <xdr:rowOff>236220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495300</xdr:rowOff>
        </xdr:from>
        <xdr:to>
          <xdr:col>18</xdr:col>
          <xdr:colOff>228600</xdr:colOff>
          <xdr:row>29</xdr:row>
          <xdr:rowOff>731520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30</xdr:row>
          <xdr:rowOff>594360</xdr:rowOff>
        </xdr:from>
        <xdr:to>
          <xdr:col>18</xdr:col>
          <xdr:colOff>228600</xdr:colOff>
          <xdr:row>30</xdr:row>
          <xdr:rowOff>830580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182880</xdr:rowOff>
        </xdr:from>
        <xdr:to>
          <xdr:col>18</xdr:col>
          <xdr:colOff>228600</xdr:colOff>
          <xdr:row>36</xdr:row>
          <xdr:rowOff>419100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350520</xdr:rowOff>
        </xdr:from>
        <xdr:to>
          <xdr:col>18</xdr:col>
          <xdr:colOff>228600</xdr:colOff>
          <xdr:row>41</xdr:row>
          <xdr:rowOff>586740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109375" defaultRowHeight="45" customHeight="1" x14ac:dyDescent="0.3"/>
  <cols>
    <col min="1" max="1" width="9.109375" style="4"/>
    <col min="2" max="2" width="45.6640625" style="6" customWidth="1"/>
    <col min="3" max="3" width="13.109375" style="4" bestFit="1" customWidth="1"/>
    <col min="4" max="4" width="18.33203125" style="60" customWidth="1"/>
    <col min="5" max="5" width="12.109375" style="4" bestFit="1" customWidth="1"/>
    <col min="6" max="6" width="17" style="51" bestFit="1" customWidth="1"/>
    <col min="7" max="7" width="32.44140625" style="4" customWidth="1"/>
    <col min="8" max="8" width="26.44140625" style="4" customWidth="1"/>
    <col min="9" max="9" width="22.6640625" style="4" customWidth="1"/>
    <col min="10" max="16384" width="9.109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41.4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41.4" x14ac:dyDescent="0.3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41.4" x14ac:dyDescent="0.3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41.4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41.4" x14ac:dyDescent="0.3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2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2" x14ac:dyDescent="0.3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7.6" x14ac:dyDescent="0.3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7.6" x14ac:dyDescent="0.3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7.6" x14ac:dyDescent="0.3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7.6" x14ac:dyDescent="0.3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7.6" x14ac:dyDescent="0.3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" x14ac:dyDescent="0.3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7.6" x14ac:dyDescent="0.3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2" x14ac:dyDescent="0.3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7.6" x14ac:dyDescent="0.3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7.6" x14ac:dyDescent="0.3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2" x14ac:dyDescent="0.3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2" x14ac:dyDescent="0.3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7.6" x14ac:dyDescent="0.3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2" x14ac:dyDescent="0.3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7.6" x14ac:dyDescent="0.3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2" x14ac:dyDescent="0.3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2" x14ac:dyDescent="0.3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7.6" x14ac:dyDescent="0.3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2" x14ac:dyDescent="0.3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2" x14ac:dyDescent="0.3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2" x14ac:dyDescent="0.3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2" x14ac:dyDescent="0.3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2" x14ac:dyDescent="0.3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2" x14ac:dyDescent="0.3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8.8" x14ac:dyDescent="0.3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8.8" x14ac:dyDescent="0.3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2" x14ac:dyDescent="0.3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2" x14ac:dyDescent="0.3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2" x14ac:dyDescent="0.3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2" x14ac:dyDescent="0.3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8.8" x14ac:dyDescent="0.3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3.2" x14ac:dyDescent="0.3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2" x14ac:dyDescent="0.3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2" x14ac:dyDescent="0.3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2" x14ac:dyDescent="0.3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2" x14ac:dyDescent="0.3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2" x14ac:dyDescent="0.3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2" x14ac:dyDescent="0.3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2" x14ac:dyDescent="0.3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8.8" x14ac:dyDescent="0.3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2" x14ac:dyDescent="0.3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2" x14ac:dyDescent="0.3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7.6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7.6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7.6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7.6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7.6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7.6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7.6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7.6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7.6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7.6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7.6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7.6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7.6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2" x14ac:dyDescent="0.3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7.6" x14ac:dyDescent="0.3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2" x14ac:dyDescent="0.3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7.6" x14ac:dyDescent="0.3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2" x14ac:dyDescent="0.3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7.6" x14ac:dyDescent="0.3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7.6" x14ac:dyDescent="0.3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7.6" x14ac:dyDescent="0.3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7.6" x14ac:dyDescent="0.3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2" x14ac:dyDescent="0.3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7.6" x14ac:dyDescent="0.3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7.6" x14ac:dyDescent="0.3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7.6" x14ac:dyDescent="0.3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7.6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0</xdr:colOff>
                <xdr:row>27</xdr:row>
                <xdr:rowOff>289560</xdr:rowOff>
              </from>
              <to>
                <xdr:col>5</xdr:col>
                <xdr:colOff>251460</xdr:colOff>
                <xdr:row>28</xdr:row>
                <xdr:rowOff>167640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0</xdr:colOff>
                <xdr:row>16</xdr:row>
                <xdr:rowOff>289560</xdr:rowOff>
              </from>
              <to>
                <xdr:col>5</xdr:col>
                <xdr:colOff>251460</xdr:colOff>
                <xdr:row>17</xdr:row>
                <xdr:rowOff>175260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0</xdr:colOff>
                <xdr:row>17</xdr:row>
                <xdr:rowOff>457200</xdr:rowOff>
              </from>
              <to>
                <xdr:col>5</xdr:col>
                <xdr:colOff>251460</xdr:colOff>
                <xdr:row>18</xdr:row>
                <xdr:rowOff>167640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0</xdr:colOff>
                <xdr:row>18</xdr:row>
                <xdr:rowOff>640080</xdr:rowOff>
              </from>
              <to>
                <xdr:col>5</xdr:col>
                <xdr:colOff>251460</xdr:colOff>
                <xdr:row>19</xdr:row>
                <xdr:rowOff>167640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0</xdr:colOff>
                <xdr:row>19</xdr:row>
                <xdr:rowOff>640080</xdr:rowOff>
              </from>
              <to>
                <xdr:col>5</xdr:col>
                <xdr:colOff>251460</xdr:colOff>
                <xdr:row>20</xdr:row>
                <xdr:rowOff>167640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0</xdr:colOff>
                <xdr:row>20</xdr:row>
                <xdr:rowOff>457200</xdr:rowOff>
              </from>
              <to>
                <xdr:col>5</xdr:col>
                <xdr:colOff>251460</xdr:colOff>
                <xdr:row>21</xdr:row>
                <xdr:rowOff>167640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0</xdr:colOff>
                <xdr:row>21</xdr:row>
                <xdr:rowOff>457200</xdr:rowOff>
              </from>
              <to>
                <xdr:col>5</xdr:col>
                <xdr:colOff>251460</xdr:colOff>
                <xdr:row>22</xdr:row>
                <xdr:rowOff>167640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0</xdr:colOff>
                <xdr:row>22</xdr:row>
                <xdr:rowOff>640080</xdr:rowOff>
              </from>
              <to>
                <xdr:col>5</xdr:col>
                <xdr:colOff>251460</xdr:colOff>
                <xdr:row>23</xdr:row>
                <xdr:rowOff>167640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0</xdr:colOff>
                <xdr:row>36</xdr:row>
                <xdr:rowOff>396240</xdr:rowOff>
              </from>
              <to>
                <xdr:col>5</xdr:col>
                <xdr:colOff>251460</xdr:colOff>
                <xdr:row>37</xdr:row>
                <xdr:rowOff>137160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AJ226"/>
  <sheetViews>
    <sheetView tabSelected="1" topLeftCell="D31" zoomScaleNormal="100" workbookViewId="0">
      <selection activeCell="U21" sqref="U21"/>
    </sheetView>
  </sheetViews>
  <sheetFormatPr defaultColWidth="9.109375" defaultRowHeight="45" customHeight="1" x14ac:dyDescent="0.3"/>
  <cols>
    <col min="1" max="1" width="0" style="79" hidden="1" customWidth="1"/>
    <col min="2" max="2" width="5.5546875" style="79" hidden="1" customWidth="1"/>
    <col min="3" max="3" width="5.88671875" style="79" hidden="1" customWidth="1"/>
    <col min="4" max="4" width="12.88671875" style="147" customWidth="1"/>
    <col min="5" max="5" width="32.44140625" style="81" customWidth="1"/>
    <col min="6" max="6" width="14.109375" style="80" customWidth="1"/>
    <col min="7" max="7" width="10.44140625" style="79" bestFit="1" customWidth="1"/>
    <col min="8" max="8" width="21.6640625" style="81" customWidth="1"/>
    <col min="9" max="9" width="16" style="81" customWidth="1"/>
    <col min="10" max="10" width="15.6640625" style="78" customWidth="1"/>
    <col min="11" max="11" width="11.33203125" style="78" hidden="1" customWidth="1"/>
    <col min="12" max="12" width="6.44140625" style="78" hidden="1" customWidth="1"/>
    <col min="13" max="13" width="12.109375" style="79" hidden="1" customWidth="1"/>
    <col min="14" max="14" width="19" style="80" hidden="1" customWidth="1"/>
    <col min="15" max="15" width="12.33203125" style="79" hidden="1" customWidth="1"/>
    <col min="16" max="16" width="12.109375" style="79" hidden="1" customWidth="1"/>
    <col min="17" max="17" width="13.6640625" style="79" hidden="1" customWidth="1"/>
    <col min="18" max="18" width="16.33203125" style="81" hidden="1" customWidth="1"/>
    <col min="19" max="19" width="18.44140625" style="79" customWidth="1"/>
    <col min="20" max="20" width="7.109375" style="79" customWidth="1"/>
    <col min="21" max="21" width="23.5546875" style="79" customWidth="1"/>
    <col min="22" max="16384" width="9.109375" style="79"/>
  </cols>
  <sheetData>
    <row r="1" spans="1:19" ht="45" customHeight="1" x14ac:dyDescent="0.3">
      <c r="A1" s="75"/>
      <c r="B1" s="76"/>
      <c r="C1" s="77"/>
      <c r="D1" s="176" t="s">
        <v>606</v>
      </c>
      <c r="E1" s="177"/>
      <c r="F1" s="177"/>
      <c r="G1" s="177"/>
      <c r="H1" s="177"/>
      <c r="I1" s="177"/>
      <c r="J1" s="178"/>
    </row>
    <row r="2" spans="1:19" ht="45" customHeight="1" x14ac:dyDescent="0.3">
      <c r="A2" s="82" t="s">
        <v>6</v>
      </c>
      <c r="B2" s="83" t="s">
        <v>483</v>
      </c>
      <c r="C2" s="84" t="s">
        <v>443</v>
      </c>
      <c r="D2" s="156" t="s">
        <v>0</v>
      </c>
      <c r="E2" s="85" t="s">
        <v>496</v>
      </c>
      <c r="F2" s="85" t="s">
        <v>495</v>
      </c>
      <c r="G2" s="85" t="s">
        <v>494</v>
      </c>
      <c r="H2" s="85" t="s">
        <v>499</v>
      </c>
      <c r="I2" s="85" t="s">
        <v>493</v>
      </c>
      <c r="J2" s="86" t="s">
        <v>497</v>
      </c>
      <c r="K2" s="87" t="s">
        <v>444</v>
      </c>
      <c r="L2" s="88" t="s">
        <v>490</v>
      </c>
      <c r="M2" s="89" t="s">
        <v>445</v>
      </c>
      <c r="N2" s="90" t="s">
        <v>442</v>
      </c>
      <c r="O2" s="91" t="s">
        <v>4</v>
      </c>
      <c r="P2" s="89" t="s">
        <v>1</v>
      </c>
      <c r="Q2" s="89" t="s">
        <v>447</v>
      </c>
      <c r="R2" s="92" t="s">
        <v>3</v>
      </c>
    </row>
    <row r="3" spans="1:19" ht="66" x14ac:dyDescent="0.3">
      <c r="A3" s="93"/>
      <c r="B3" s="94"/>
      <c r="C3" s="149"/>
      <c r="D3" s="157" t="s">
        <v>508</v>
      </c>
      <c r="E3" s="169" t="s">
        <v>509</v>
      </c>
      <c r="F3" s="159" t="s">
        <v>510</v>
      </c>
      <c r="G3" s="164">
        <v>43557</v>
      </c>
      <c r="H3" s="160" t="s">
        <v>456</v>
      </c>
      <c r="I3" s="179" t="s">
        <v>511</v>
      </c>
      <c r="J3" s="162">
        <v>271.3</v>
      </c>
      <c r="K3" s="162">
        <v>271.3</v>
      </c>
      <c r="L3" s="95" t="s">
        <v>474</v>
      </c>
      <c r="M3" s="76" t="s">
        <v>441</v>
      </c>
      <c r="N3" s="96"/>
      <c r="O3" s="97">
        <v>41646</v>
      </c>
      <c r="P3" s="98" t="s">
        <v>22</v>
      </c>
      <c r="Q3" s="96" t="s">
        <v>462</v>
      </c>
      <c r="R3" s="99" t="s">
        <v>126</v>
      </c>
    </row>
    <row r="4" spans="1:19" ht="52.8" x14ac:dyDescent="0.3">
      <c r="A4" s="93"/>
      <c r="B4" s="94"/>
      <c r="C4" s="149"/>
      <c r="D4" s="157" t="s">
        <v>512</v>
      </c>
      <c r="E4" s="168" t="s">
        <v>513</v>
      </c>
      <c r="F4" s="159" t="s">
        <v>514</v>
      </c>
      <c r="G4" s="164">
        <v>43557</v>
      </c>
      <c r="H4" s="160" t="s">
        <v>456</v>
      </c>
      <c r="I4" s="179" t="s">
        <v>457</v>
      </c>
      <c r="J4" s="162">
        <v>275.41000000000003</v>
      </c>
      <c r="K4" s="162">
        <v>275.41000000000003</v>
      </c>
      <c r="L4" s="103" t="s">
        <v>474</v>
      </c>
      <c r="M4" s="94" t="s">
        <v>441</v>
      </c>
      <c r="N4" s="100" t="s">
        <v>446</v>
      </c>
      <c r="O4" s="104">
        <v>41934</v>
      </c>
      <c r="P4" s="105" t="s">
        <v>22</v>
      </c>
      <c r="Q4" s="100" t="s">
        <v>446</v>
      </c>
      <c r="R4" s="106" t="s">
        <v>20</v>
      </c>
    </row>
    <row r="5" spans="1:19" ht="66" x14ac:dyDescent="0.3">
      <c r="A5" s="93"/>
      <c r="B5" s="94"/>
      <c r="C5" s="149"/>
      <c r="D5" s="157" t="s">
        <v>515</v>
      </c>
      <c r="E5" s="168" t="s">
        <v>516</v>
      </c>
      <c r="F5" s="159" t="s">
        <v>517</v>
      </c>
      <c r="G5" s="164">
        <v>43557</v>
      </c>
      <c r="H5" s="160" t="s">
        <v>456</v>
      </c>
      <c r="I5" s="179" t="s">
        <v>505</v>
      </c>
      <c r="J5" s="162">
        <v>524.15</v>
      </c>
      <c r="K5" s="162">
        <v>524.15</v>
      </c>
      <c r="L5" s="103" t="s">
        <v>474</v>
      </c>
      <c r="M5" s="94" t="s">
        <v>441</v>
      </c>
      <c r="N5" s="100" t="s">
        <v>446</v>
      </c>
      <c r="O5" s="104">
        <v>41934</v>
      </c>
      <c r="P5" s="105" t="s">
        <v>22</v>
      </c>
      <c r="Q5" s="108" t="s">
        <v>448</v>
      </c>
      <c r="R5" s="106" t="s">
        <v>20</v>
      </c>
    </row>
    <row r="6" spans="1:19" ht="52.8" x14ac:dyDescent="0.3">
      <c r="A6" s="93"/>
      <c r="B6" s="94"/>
      <c r="C6" s="149"/>
      <c r="D6" s="157" t="s">
        <v>518</v>
      </c>
      <c r="E6" s="168" t="s">
        <v>519</v>
      </c>
      <c r="F6" s="159" t="s">
        <v>520</v>
      </c>
      <c r="G6" s="164">
        <v>43563</v>
      </c>
      <c r="H6" s="160" t="s">
        <v>456</v>
      </c>
      <c r="I6" s="179" t="s">
        <v>451</v>
      </c>
      <c r="J6" s="162">
        <v>192.63</v>
      </c>
      <c r="K6" s="162">
        <v>192.63</v>
      </c>
      <c r="L6" s="103" t="s">
        <v>474</v>
      </c>
      <c r="M6" s="94" t="s">
        <v>441</v>
      </c>
      <c r="N6" s="100" t="s">
        <v>446</v>
      </c>
      <c r="O6" s="104">
        <v>41934</v>
      </c>
      <c r="P6" s="105" t="s">
        <v>22</v>
      </c>
      <c r="Q6" s="108" t="s">
        <v>449</v>
      </c>
      <c r="R6" s="106" t="s">
        <v>20</v>
      </c>
    </row>
    <row r="7" spans="1:19" ht="52.8" x14ac:dyDescent="0.3">
      <c r="A7" s="93"/>
      <c r="B7" s="94"/>
      <c r="C7" s="149"/>
      <c r="D7" s="157" t="s">
        <v>521</v>
      </c>
      <c r="E7" s="168" t="s">
        <v>522</v>
      </c>
      <c r="F7" s="159" t="s">
        <v>523</v>
      </c>
      <c r="G7" s="164">
        <v>43563</v>
      </c>
      <c r="H7" s="160" t="s">
        <v>456</v>
      </c>
      <c r="I7" s="179" t="s">
        <v>504</v>
      </c>
      <c r="J7" s="162">
        <v>192.71</v>
      </c>
      <c r="K7" s="162">
        <v>292.14</v>
      </c>
      <c r="L7" s="103" t="s">
        <v>474</v>
      </c>
      <c r="M7" s="94" t="s">
        <v>441</v>
      </c>
      <c r="N7" s="100" t="s">
        <v>446</v>
      </c>
      <c r="O7" s="104">
        <v>41934</v>
      </c>
      <c r="P7" s="105" t="s">
        <v>22</v>
      </c>
      <c r="Q7" s="100" t="s">
        <v>450</v>
      </c>
      <c r="R7" s="106" t="s">
        <v>20</v>
      </c>
    </row>
    <row r="8" spans="1:19" ht="118.8" x14ac:dyDescent="0.3">
      <c r="A8" s="93"/>
      <c r="B8" s="94"/>
      <c r="C8" s="149"/>
      <c r="D8" s="157" t="s">
        <v>524</v>
      </c>
      <c r="E8" s="168" t="s">
        <v>525</v>
      </c>
      <c r="F8" s="159" t="s">
        <v>526</v>
      </c>
      <c r="G8" s="164">
        <v>43565</v>
      </c>
      <c r="H8" s="159" t="s">
        <v>506</v>
      </c>
      <c r="I8" s="179" t="s">
        <v>500</v>
      </c>
      <c r="J8" s="162">
        <v>360</v>
      </c>
      <c r="K8" s="162">
        <v>360</v>
      </c>
      <c r="L8" s="103" t="s">
        <v>474</v>
      </c>
      <c r="M8" s="94" t="s">
        <v>441</v>
      </c>
      <c r="N8" s="100" t="s">
        <v>446</v>
      </c>
      <c r="O8" s="104">
        <v>41934</v>
      </c>
      <c r="P8" s="105" t="s">
        <v>22</v>
      </c>
      <c r="Q8" s="94">
        <v>1370650556</v>
      </c>
      <c r="R8" s="106" t="s">
        <v>20</v>
      </c>
    </row>
    <row r="9" spans="1:19" ht="79.2" x14ac:dyDescent="0.3">
      <c r="A9" s="93"/>
      <c r="B9" s="94"/>
      <c r="C9" s="149"/>
      <c r="D9" s="157" t="s">
        <v>527</v>
      </c>
      <c r="E9" s="168" t="s">
        <v>528</v>
      </c>
      <c r="F9" s="159" t="s">
        <v>529</v>
      </c>
      <c r="G9" s="164">
        <v>43565</v>
      </c>
      <c r="H9" s="160" t="s">
        <v>456</v>
      </c>
      <c r="I9" s="179" t="s">
        <v>511</v>
      </c>
      <c r="J9" s="162">
        <v>1305</v>
      </c>
      <c r="K9" s="162">
        <v>1305</v>
      </c>
      <c r="L9" s="103" t="s">
        <v>474</v>
      </c>
      <c r="M9" s="94" t="s">
        <v>441</v>
      </c>
      <c r="N9" s="100" t="s">
        <v>446</v>
      </c>
      <c r="O9" s="104">
        <v>41934</v>
      </c>
      <c r="P9" s="105" t="s">
        <v>22</v>
      </c>
      <c r="Q9" s="100" t="s">
        <v>452</v>
      </c>
      <c r="R9" s="106" t="s">
        <v>20</v>
      </c>
    </row>
    <row r="10" spans="1:19" ht="79.2" x14ac:dyDescent="0.3">
      <c r="A10" s="93"/>
      <c r="B10" s="94"/>
      <c r="C10" s="149"/>
      <c r="D10" s="157" t="s">
        <v>530</v>
      </c>
      <c r="E10" s="168" t="s">
        <v>531</v>
      </c>
      <c r="F10" s="159" t="s">
        <v>532</v>
      </c>
      <c r="G10" s="164">
        <v>43565</v>
      </c>
      <c r="H10" s="160" t="s">
        <v>456</v>
      </c>
      <c r="I10" s="179" t="s">
        <v>500</v>
      </c>
      <c r="J10" s="162">
        <v>3726</v>
      </c>
      <c r="K10" s="162">
        <v>3726</v>
      </c>
      <c r="L10" s="103" t="s">
        <v>474</v>
      </c>
      <c r="M10" s="94" t="s">
        <v>441</v>
      </c>
      <c r="N10" s="100" t="s">
        <v>446</v>
      </c>
      <c r="O10" s="104">
        <v>41934</v>
      </c>
      <c r="P10" s="105" t="s">
        <v>22</v>
      </c>
      <c r="Q10" s="100" t="s">
        <v>453</v>
      </c>
      <c r="R10" s="106" t="s">
        <v>20</v>
      </c>
    </row>
    <row r="11" spans="1:19" ht="93.75" customHeight="1" x14ac:dyDescent="0.3">
      <c r="A11" s="93"/>
      <c r="B11" s="94"/>
      <c r="C11" s="149"/>
      <c r="D11" s="157" t="s">
        <v>533</v>
      </c>
      <c r="E11" s="168" t="s">
        <v>534</v>
      </c>
      <c r="F11" s="159" t="s">
        <v>535</v>
      </c>
      <c r="G11" s="164">
        <v>43565</v>
      </c>
      <c r="H11" s="160" t="s">
        <v>456</v>
      </c>
      <c r="I11" s="179" t="s">
        <v>498</v>
      </c>
      <c r="J11" s="162">
        <v>150</v>
      </c>
      <c r="K11" s="162">
        <v>150</v>
      </c>
      <c r="L11" s="103" t="s">
        <v>474</v>
      </c>
      <c r="M11" s="94" t="s">
        <v>441</v>
      </c>
      <c r="N11" s="100" t="s">
        <v>446</v>
      </c>
      <c r="O11" s="104">
        <v>41934</v>
      </c>
      <c r="P11" s="105" t="s">
        <v>22</v>
      </c>
      <c r="Q11" s="100" t="s">
        <v>454</v>
      </c>
      <c r="R11" s="106" t="s">
        <v>20</v>
      </c>
    </row>
    <row r="12" spans="1:19" ht="93.75" customHeight="1" x14ac:dyDescent="0.3">
      <c r="A12" s="93"/>
      <c r="B12" s="94"/>
      <c r="C12" s="149"/>
      <c r="D12" s="157" t="s">
        <v>536</v>
      </c>
      <c r="E12" s="168" t="s">
        <v>537</v>
      </c>
      <c r="F12" s="159" t="s">
        <v>538</v>
      </c>
      <c r="G12" s="164">
        <v>43571</v>
      </c>
      <c r="H12" s="160" t="s">
        <v>456</v>
      </c>
      <c r="I12" s="179" t="s">
        <v>500</v>
      </c>
      <c r="J12" s="162">
        <v>406</v>
      </c>
      <c r="K12" s="162">
        <v>406</v>
      </c>
      <c r="L12" s="103" t="s">
        <v>474</v>
      </c>
      <c r="M12" s="94" t="s">
        <v>441</v>
      </c>
      <c r="N12" s="100" t="s">
        <v>446</v>
      </c>
      <c r="O12" s="104">
        <v>41934</v>
      </c>
      <c r="P12" s="105" t="s">
        <v>22</v>
      </c>
      <c r="Q12" s="100" t="s">
        <v>455</v>
      </c>
      <c r="R12" s="106" t="s">
        <v>20</v>
      </c>
    </row>
    <row r="13" spans="1:19" ht="52.8" x14ac:dyDescent="0.3">
      <c r="A13" s="93"/>
      <c r="B13" s="94"/>
      <c r="C13" s="149"/>
      <c r="D13" s="157" t="s">
        <v>539</v>
      </c>
      <c r="E13" s="168" t="s">
        <v>540</v>
      </c>
      <c r="F13" s="159" t="s">
        <v>541</v>
      </c>
      <c r="G13" s="164">
        <v>43573</v>
      </c>
      <c r="H13" s="160" t="s">
        <v>456</v>
      </c>
      <c r="I13" s="179" t="s">
        <v>505</v>
      </c>
      <c r="J13" s="162">
        <v>72</v>
      </c>
      <c r="K13" s="162">
        <v>72</v>
      </c>
      <c r="L13" s="103" t="s">
        <v>474</v>
      </c>
      <c r="M13" s="94"/>
      <c r="N13" s="100"/>
      <c r="O13" s="111"/>
      <c r="P13" s="105"/>
      <c r="Q13" s="100" t="s">
        <v>459</v>
      </c>
      <c r="R13" s="106" t="s">
        <v>20</v>
      </c>
      <c r="S13" s="112"/>
    </row>
    <row r="14" spans="1:19" ht="96" customHeight="1" x14ac:dyDescent="0.3">
      <c r="A14" s="93"/>
      <c r="B14" s="94"/>
      <c r="C14" s="149"/>
      <c r="D14" s="157" t="s">
        <v>542</v>
      </c>
      <c r="E14" s="168" t="s">
        <v>543</v>
      </c>
      <c r="F14" s="159" t="s">
        <v>544</v>
      </c>
      <c r="G14" s="164">
        <v>43573</v>
      </c>
      <c r="H14" s="160" t="s">
        <v>456</v>
      </c>
      <c r="I14" s="179" t="s">
        <v>500</v>
      </c>
      <c r="J14" s="162">
        <v>2400.5</v>
      </c>
      <c r="K14" s="162">
        <v>2400.5</v>
      </c>
      <c r="L14" s="103" t="s">
        <v>474</v>
      </c>
      <c r="M14" s="94"/>
      <c r="N14" s="108"/>
      <c r="O14" s="111"/>
      <c r="P14" s="105"/>
      <c r="Q14" s="100" t="s">
        <v>460</v>
      </c>
      <c r="R14" s="106" t="s">
        <v>20</v>
      </c>
    </row>
    <row r="15" spans="1:19" ht="52.8" x14ac:dyDescent="0.3">
      <c r="A15" s="93"/>
      <c r="B15" s="94"/>
      <c r="C15" s="149"/>
      <c r="D15" s="157" t="s">
        <v>545</v>
      </c>
      <c r="E15" s="168" t="s">
        <v>546</v>
      </c>
      <c r="F15" s="159" t="s">
        <v>547</v>
      </c>
      <c r="G15" s="164">
        <v>43573</v>
      </c>
      <c r="H15" s="160" t="s">
        <v>456</v>
      </c>
      <c r="I15" s="179" t="s">
        <v>498</v>
      </c>
      <c r="J15" s="162">
        <v>154</v>
      </c>
      <c r="K15" s="162">
        <v>154</v>
      </c>
      <c r="L15" s="103" t="s">
        <v>474</v>
      </c>
      <c r="M15" s="94"/>
      <c r="N15" s="113"/>
      <c r="O15" s="101"/>
      <c r="P15" s="105"/>
      <c r="Q15" s="100" t="s">
        <v>469</v>
      </c>
      <c r="R15" s="106" t="s">
        <v>20</v>
      </c>
    </row>
    <row r="16" spans="1:19" ht="66" x14ac:dyDescent="0.3">
      <c r="A16" s="93"/>
      <c r="B16" s="94"/>
      <c r="C16" s="149"/>
      <c r="D16" s="157" t="s">
        <v>548</v>
      </c>
      <c r="E16" s="168" t="s">
        <v>549</v>
      </c>
      <c r="F16" s="158" t="s">
        <v>550</v>
      </c>
      <c r="G16" s="159">
        <v>43587</v>
      </c>
      <c r="H16" s="157" t="s">
        <v>456</v>
      </c>
      <c r="I16" s="160" t="s">
        <v>502</v>
      </c>
      <c r="J16" s="163">
        <v>15</v>
      </c>
      <c r="K16" s="163">
        <v>15</v>
      </c>
      <c r="L16" s="103" t="s">
        <v>474</v>
      </c>
      <c r="M16" s="94"/>
      <c r="N16" s="100"/>
      <c r="O16" s="111"/>
      <c r="P16" s="105"/>
      <c r="Q16" s="100" t="s">
        <v>463</v>
      </c>
      <c r="R16" s="106" t="s">
        <v>20</v>
      </c>
    </row>
    <row r="17" spans="1:19" ht="52.8" x14ac:dyDescent="0.3">
      <c r="A17" s="93"/>
      <c r="B17" s="94"/>
      <c r="C17" s="149"/>
      <c r="D17" s="157" t="s">
        <v>551</v>
      </c>
      <c r="E17" s="168" t="s">
        <v>552</v>
      </c>
      <c r="F17" s="158" t="s">
        <v>553</v>
      </c>
      <c r="G17" s="159">
        <v>43587</v>
      </c>
      <c r="H17" s="157" t="s">
        <v>456</v>
      </c>
      <c r="I17" s="160" t="s">
        <v>457</v>
      </c>
      <c r="J17" s="161">
        <v>20</v>
      </c>
      <c r="K17" s="162">
        <v>20</v>
      </c>
      <c r="L17" s="103" t="s">
        <v>474</v>
      </c>
      <c r="M17" s="94"/>
      <c r="N17" s="108"/>
      <c r="O17" s="111"/>
      <c r="P17" s="105"/>
      <c r="Q17" s="113">
        <v>1690980543</v>
      </c>
      <c r="R17" s="106" t="s">
        <v>20</v>
      </c>
    </row>
    <row r="18" spans="1:19" ht="52.8" x14ac:dyDescent="0.3">
      <c r="A18" s="93"/>
      <c r="B18" s="94"/>
      <c r="C18" s="149"/>
      <c r="D18" s="157" t="s">
        <v>554</v>
      </c>
      <c r="E18" s="168" t="s">
        <v>555</v>
      </c>
      <c r="F18" s="158" t="s">
        <v>556</v>
      </c>
      <c r="G18" s="159">
        <v>43587</v>
      </c>
      <c r="H18" s="160" t="s">
        <v>456</v>
      </c>
      <c r="I18" s="179" t="s">
        <v>557</v>
      </c>
      <c r="J18" s="162">
        <v>107.4</v>
      </c>
      <c r="K18" s="162">
        <v>107.4</v>
      </c>
      <c r="L18" s="103" t="s">
        <v>474</v>
      </c>
      <c r="M18" s="94"/>
      <c r="N18" s="100"/>
      <c r="O18" s="111"/>
      <c r="P18" s="105"/>
      <c r="Q18" s="100" t="s">
        <v>464</v>
      </c>
      <c r="R18" s="106" t="s">
        <v>20</v>
      </c>
      <c r="S18" s="112"/>
    </row>
    <row r="19" spans="1:19" ht="52.8" x14ac:dyDescent="0.3">
      <c r="A19" s="93"/>
      <c r="B19" s="94"/>
      <c r="C19" s="149"/>
      <c r="D19" s="157" t="s">
        <v>558</v>
      </c>
      <c r="E19" s="160" t="s">
        <v>559</v>
      </c>
      <c r="F19" s="158" t="s">
        <v>560</v>
      </c>
      <c r="G19" s="159">
        <v>43587</v>
      </c>
      <c r="H19" s="157" t="s">
        <v>456</v>
      </c>
      <c r="I19" s="160" t="s">
        <v>507</v>
      </c>
      <c r="J19" s="161">
        <v>160</v>
      </c>
      <c r="K19" s="161">
        <v>160</v>
      </c>
      <c r="L19" s="103" t="s">
        <v>474</v>
      </c>
      <c r="M19" s="94"/>
      <c r="N19" s="100"/>
      <c r="O19" s="111"/>
      <c r="P19" s="105"/>
      <c r="Q19" s="94">
        <v>2598210546</v>
      </c>
      <c r="R19" s="106" t="s">
        <v>20</v>
      </c>
    </row>
    <row r="20" spans="1:19" ht="79.2" x14ac:dyDescent="0.3">
      <c r="A20" s="93"/>
      <c r="B20" s="94"/>
      <c r="C20" s="149"/>
      <c r="D20" s="157" t="s">
        <v>561</v>
      </c>
      <c r="E20" s="160" t="s">
        <v>562</v>
      </c>
      <c r="F20" s="158" t="s">
        <v>563</v>
      </c>
      <c r="G20" s="159">
        <v>43587</v>
      </c>
      <c r="H20" s="157" t="s">
        <v>456</v>
      </c>
      <c r="I20" s="160" t="s">
        <v>461</v>
      </c>
      <c r="J20" s="161">
        <v>225</v>
      </c>
      <c r="K20" s="161">
        <v>225</v>
      </c>
      <c r="L20" s="103" t="s">
        <v>474</v>
      </c>
      <c r="M20" s="94"/>
      <c r="N20" s="100"/>
      <c r="O20" s="111"/>
      <c r="P20" s="105"/>
      <c r="Q20" s="108" t="s">
        <v>465</v>
      </c>
      <c r="R20" s="106" t="s">
        <v>20</v>
      </c>
    </row>
    <row r="21" spans="1:19" ht="52.8" x14ac:dyDescent="0.3">
      <c r="A21" s="93"/>
      <c r="B21" s="94"/>
      <c r="C21" s="149"/>
      <c r="D21" s="157" t="s">
        <v>564</v>
      </c>
      <c r="E21" s="169" t="s">
        <v>565</v>
      </c>
      <c r="F21" s="158" t="s">
        <v>566</v>
      </c>
      <c r="G21" s="159">
        <v>43587</v>
      </c>
      <c r="H21" s="157" t="s">
        <v>456</v>
      </c>
      <c r="I21" s="160" t="s">
        <v>498</v>
      </c>
      <c r="J21" s="162">
        <v>84.97</v>
      </c>
      <c r="K21" s="162">
        <v>84.97</v>
      </c>
      <c r="L21" s="103" t="s">
        <v>474</v>
      </c>
      <c r="M21" s="94"/>
      <c r="N21" s="113"/>
      <c r="O21" s="111"/>
      <c r="P21" s="105"/>
      <c r="Q21" s="100" t="s">
        <v>459</v>
      </c>
      <c r="R21" s="106" t="s">
        <v>20</v>
      </c>
    </row>
    <row r="22" spans="1:19" ht="105.6" x14ac:dyDescent="0.3">
      <c r="A22" s="93"/>
      <c r="B22" s="94"/>
      <c r="C22" s="149"/>
      <c r="D22" s="157" t="s">
        <v>567</v>
      </c>
      <c r="E22" s="169" t="s">
        <v>568</v>
      </c>
      <c r="F22" s="158" t="s">
        <v>569</v>
      </c>
      <c r="G22" s="159">
        <v>43599</v>
      </c>
      <c r="H22" s="157" t="s">
        <v>456</v>
      </c>
      <c r="I22" s="160" t="s">
        <v>502</v>
      </c>
      <c r="J22" s="163">
        <v>390</v>
      </c>
      <c r="K22" s="163">
        <v>390</v>
      </c>
      <c r="L22" s="103" t="s">
        <v>474</v>
      </c>
      <c r="M22" s="94"/>
      <c r="N22" s="100"/>
      <c r="O22" s="111"/>
      <c r="P22" s="105"/>
      <c r="Q22" s="100" t="s">
        <v>467</v>
      </c>
      <c r="R22" s="106" t="s">
        <v>20</v>
      </c>
    </row>
    <row r="23" spans="1:19" ht="95.25" customHeight="1" x14ac:dyDescent="0.3">
      <c r="A23" s="93"/>
      <c r="B23" s="94"/>
      <c r="C23" s="149"/>
      <c r="D23" s="157" t="s">
        <v>570</v>
      </c>
      <c r="E23" s="169" t="s">
        <v>571</v>
      </c>
      <c r="F23" s="158" t="s">
        <v>572</v>
      </c>
      <c r="G23" s="158" t="s">
        <v>573</v>
      </c>
      <c r="H23" s="157" t="s">
        <v>456</v>
      </c>
      <c r="I23" s="160" t="s">
        <v>501</v>
      </c>
      <c r="J23" s="162">
        <v>45</v>
      </c>
      <c r="K23" s="161">
        <v>45</v>
      </c>
      <c r="L23" s="103" t="s">
        <v>474</v>
      </c>
      <c r="M23" s="94"/>
      <c r="N23" s="100"/>
      <c r="O23" s="111"/>
      <c r="P23" s="105"/>
      <c r="Q23" s="108" t="s">
        <v>468</v>
      </c>
      <c r="R23" s="115" t="s">
        <v>20</v>
      </c>
    </row>
    <row r="24" spans="1:19" ht="105.6" x14ac:dyDescent="0.3">
      <c r="A24" s="93"/>
      <c r="B24" s="94"/>
      <c r="C24" s="149"/>
      <c r="D24" s="157" t="s">
        <v>574</v>
      </c>
      <c r="E24" s="169" t="s">
        <v>575</v>
      </c>
      <c r="F24" s="158" t="s">
        <v>576</v>
      </c>
      <c r="G24" s="158" t="s">
        <v>573</v>
      </c>
      <c r="H24" s="157" t="s">
        <v>456</v>
      </c>
      <c r="I24" s="160" t="s">
        <v>503</v>
      </c>
      <c r="J24" s="161">
        <v>240</v>
      </c>
      <c r="K24" s="161">
        <v>240</v>
      </c>
      <c r="L24" s="103" t="s">
        <v>474</v>
      </c>
      <c r="M24" s="94"/>
      <c r="N24" s="100"/>
      <c r="O24" s="111"/>
      <c r="P24" s="105"/>
      <c r="Q24" s="100" t="s">
        <v>481</v>
      </c>
      <c r="R24" s="106" t="s">
        <v>20</v>
      </c>
    </row>
    <row r="25" spans="1:19" ht="96" customHeight="1" x14ac:dyDescent="0.3">
      <c r="A25" s="93"/>
      <c r="B25" s="94"/>
      <c r="C25" s="149"/>
      <c r="D25" s="157" t="s">
        <v>577</v>
      </c>
      <c r="E25" s="169" t="s">
        <v>578</v>
      </c>
      <c r="F25" s="158" t="s">
        <v>579</v>
      </c>
      <c r="G25" s="158" t="s">
        <v>573</v>
      </c>
      <c r="H25" s="157" t="s">
        <v>456</v>
      </c>
      <c r="I25" s="179" t="s">
        <v>500</v>
      </c>
      <c r="J25" s="162">
        <v>923</v>
      </c>
      <c r="K25" s="162">
        <v>923</v>
      </c>
      <c r="L25" s="103" t="s">
        <v>474</v>
      </c>
      <c r="M25" s="94"/>
      <c r="N25" s="100"/>
      <c r="O25" s="111"/>
      <c r="P25" s="105"/>
      <c r="Q25" s="100" t="s">
        <v>460</v>
      </c>
      <c r="R25" s="106" t="s">
        <v>20</v>
      </c>
    </row>
    <row r="26" spans="1:19" ht="52.8" x14ac:dyDescent="0.3">
      <c r="A26" s="93"/>
      <c r="B26" s="94"/>
      <c r="C26" s="149"/>
      <c r="D26" s="157" t="s">
        <v>580</v>
      </c>
      <c r="E26" s="169" t="s">
        <v>581</v>
      </c>
      <c r="F26" s="158" t="s">
        <v>582</v>
      </c>
      <c r="G26" s="158" t="s">
        <v>573</v>
      </c>
      <c r="H26" s="157" t="s">
        <v>456</v>
      </c>
      <c r="I26" s="160" t="s">
        <v>498</v>
      </c>
      <c r="J26" s="162">
        <v>364</v>
      </c>
      <c r="K26" s="162">
        <v>364</v>
      </c>
      <c r="L26" s="103" t="s">
        <v>474</v>
      </c>
      <c r="M26" s="94" t="s">
        <v>441</v>
      </c>
      <c r="N26" s="108" t="s">
        <v>470</v>
      </c>
      <c r="O26" s="111" t="s">
        <v>50</v>
      </c>
      <c r="P26" s="105" t="s">
        <v>22</v>
      </c>
      <c r="Q26" s="94">
        <v>1472320553</v>
      </c>
      <c r="R26" s="106" t="s">
        <v>20</v>
      </c>
    </row>
    <row r="27" spans="1:19" ht="66" x14ac:dyDescent="0.3">
      <c r="A27" s="93"/>
      <c r="B27" s="94"/>
      <c r="C27" s="149"/>
      <c r="D27" s="157" t="s">
        <v>583</v>
      </c>
      <c r="E27" s="169" t="s">
        <v>584</v>
      </c>
      <c r="F27" s="157" t="s">
        <v>456</v>
      </c>
      <c r="G27" s="158" t="s">
        <v>585</v>
      </c>
      <c r="H27" s="157" t="s">
        <v>456</v>
      </c>
      <c r="I27" s="160" t="s">
        <v>586</v>
      </c>
      <c r="J27" s="162">
        <v>3744.47</v>
      </c>
      <c r="K27" s="162">
        <v>3744.47</v>
      </c>
      <c r="L27" s="103" t="s">
        <v>474</v>
      </c>
      <c r="M27" s="94"/>
      <c r="N27" s="100"/>
      <c r="O27" s="111"/>
      <c r="P27" s="94"/>
      <c r="Q27" s="108" t="s">
        <v>466</v>
      </c>
      <c r="R27" s="106" t="s">
        <v>20</v>
      </c>
    </row>
    <row r="28" spans="1:19" ht="66" x14ac:dyDescent="0.3">
      <c r="A28" s="93"/>
      <c r="B28" s="94"/>
      <c r="C28" s="149"/>
      <c r="D28" s="157" t="s">
        <v>587</v>
      </c>
      <c r="E28" s="168" t="s">
        <v>588</v>
      </c>
      <c r="F28" s="158" t="s">
        <v>607</v>
      </c>
      <c r="G28" s="159">
        <v>43621</v>
      </c>
      <c r="H28" s="160" t="s">
        <v>456</v>
      </c>
      <c r="I28" s="179" t="s">
        <v>557</v>
      </c>
      <c r="J28" s="162">
        <v>1543.41</v>
      </c>
      <c r="K28" s="162">
        <v>1543.41</v>
      </c>
      <c r="L28" s="103" t="s">
        <v>474</v>
      </c>
      <c r="M28" s="94"/>
      <c r="N28" s="100"/>
      <c r="O28" s="101"/>
      <c r="P28" s="94"/>
      <c r="Q28" s="94">
        <v>10495590159</v>
      </c>
      <c r="R28" s="106" t="s">
        <v>20</v>
      </c>
    </row>
    <row r="29" spans="1:19" ht="66" x14ac:dyDescent="0.3">
      <c r="A29" s="93"/>
      <c r="B29" s="94"/>
      <c r="C29" s="149"/>
      <c r="D29" s="157" t="s">
        <v>589</v>
      </c>
      <c r="E29" s="169" t="s">
        <v>590</v>
      </c>
      <c r="F29" s="158" t="s">
        <v>608</v>
      </c>
      <c r="G29" s="159">
        <v>43621</v>
      </c>
      <c r="H29" s="157" t="s">
        <v>456</v>
      </c>
      <c r="I29" s="160" t="s">
        <v>503</v>
      </c>
      <c r="J29" s="161">
        <v>68</v>
      </c>
      <c r="K29" s="161">
        <v>68</v>
      </c>
      <c r="L29" s="103" t="s">
        <v>474</v>
      </c>
      <c r="M29" s="94"/>
      <c r="N29" s="100"/>
      <c r="O29" s="101"/>
      <c r="P29" s="94"/>
      <c r="Q29" s="100" t="s">
        <v>471</v>
      </c>
      <c r="R29" s="106" t="s">
        <v>20</v>
      </c>
    </row>
    <row r="30" spans="1:19" ht="79.2" x14ac:dyDescent="0.3">
      <c r="A30" s="93"/>
      <c r="B30" s="94"/>
      <c r="C30" s="149"/>
      <c r="D30" s="157" t="s">
        <v>591</v>
      </c>
      <c r="E30" s="169" t="s">
        <v>592</v>
      </c>
      <c r="F30" s="158" t="s">
        <v>593</v>
      </c>
      <c r="G30" s="159">
        <v>43629</v>
      </c>
      <c r="H30" s="157" t="s">
        <v>456</v>
      </c>
      <c r="I30" s="160" t="s">
        <v>503</v>
      </c>
      <c r="J30" s="161">
        <v>71.5</v>
      </c>
      <c r="K30" s="161">
        <v>71.5</v>
      </c>
      <c r="L30" s="103" t="s">
        <v>474</v>
      </c>
      <c r="M30" s="94"/>
      <c r="N30" s="100"/>
      <c r="O30" s="101"/>
      <c r="P30" s="105"/>
      <c r="Q30" s="100" t="s">
        <v>472</v>
      </c>
      <c r="R30" s="106" t="s">
        <v>20</v>
      </c>
    </row>
    <row r="31" spans="1:19" ht="66" x14ac:dyDescent="0.3">
      <c r="A31" s="93"/>
      <c r="B31" s="94"/>
      <c r="C31" s="149"/>
      <c r="D31" s="157" t="s">
        <v>594</v>
      </c>
      <c r="E31" s="169" t="s">
        <v>595</v>
      </c>
      <c r="F31" s="158" t="s">
        <v>596</v>
      </c>
      <c r="G31" s="159">
        <v>43629</v>
      </c>
      <c r="H31" s="157" t="s">
        <v>456</v>
      </c>
      <c r="I31" s="179" t="s">
        <v>500</v>
      </c>
      <c r="J31" s="162">
        <v>520</v>
      </c>
      <c r="K31" s="162">
        <v>520</v>
      </c>
      <c r="L31" s="103" t="s">
        <v>474</v>
      </c>
      <c r="M31" s="94"/>
      <c r="N31" s="100"/>
      <c r="O31" s="101"/>
      <c r="P31" s="94"/>
      <c r="Q31" s="100" t="s">
        <v>473</v>
      </c>
      <c r="R31" s="106" t="s">
        <v>20</v>
      </c>
    </row>
    <row r="32" spans="1:19" ht="118.8" x14ac:dyDescent="0.3">
      <c r="A32" s="93"/>
      <c r="B32" s="94"/>
      <c r="C32" s="149"/>
      <c r="D32" s="157" t="s">
        <v>597</v>
      </c>
      <c r="E32" s="169" t="s">
        <v>598</v>
      </c>
      <c r="F32" s="158" t="s">
        <v>599</v>
      </c>
      <c r="G32" s="159">
        <v>43629</v>
      </c>
      <c r="H32" s="157" t="s">
        <v>456</v>
      </c>
      <c r="I32" s="160" t="s">
        <v>502</v>
      </c>
      <c r="J32" s="162">
        <v>203.9</v>
      </c>
      <c r="K32" s="162">
        <v>203.9</v>
      </c>
      <c r="L32" s="103" t="s">
        <v>474</v>
      </c>
      <c r="M32" s="94"/>
      <c r="N32" s="100"/>
      <c r="O32" s="101"/>
      <c r="P32" s="94"/>
      <c r="Q32" s="100" t="s">
        <v>452</v>
      </c>
      <c r="R32" s="115" t="s">
        <v>20</v>
      </c>
    </row>
    <row r="33" spans="1:36" ht="79.2" x14ac:dyDescent="0.3">
      <c r="A33" s="93"/>
      <c r="B33" s="94"/>
      <c r="C33" s="149"/>
      <c r="D33" s="157" t="s">
        <v>600</v>
      </c>
      <c r="E33" s="169" t="s">
        <v>601</v>
      </c>
      <c r="F33" s="158" t="s">
        <v>602</v>
      </c>
      <c r="G33" s="159">
        <v>43635</v>
      </c>
      <c r="H33" s="157" t="s">
        <v>456</v>
      </c>
      <c r="I33" s="160" t="s">
        <v>503</v>
      </c>
      <c r="J33" s="161">
        <v>117.16</v>
      </c>
      <c r="K33" s="161">
        <v>117.16</v>
      </c>
      <c r="L33" s="103" t="s">
        <v>474</v>
      </c>
      <c r="M33" s="94"/>
      <c r="N33" s="100"/>
      <c r="O33" s="101"/>
      <c r="P33" s="105"/>
      <c r="Q33" s="100" t="s">
        <v>475</v>
      </c>
      <c r="R33" s="115" t="s">
        <v>20</v>
      </c>
    </row>
    <row r="34" spans="1:36" ht="92.4" x14ac:dyDescent="0.3">
      <c r="A34" s="93"/>
      <c r="B34" s="94"/>
      <c r="C34" s="149"/>
      <c r="D34" s="157" t="s">
        <v>603</v>
      </c>
      <c r="E34" s="168" t="s">
        <v>604</v>
      </c>
      <c r="F34" s="158" t="s">
        <v>605</v>
      </c>
      <c r="G34" s="159">
        <v>43635</v>
      </c>
      <c r="H34" s="160" t="s">
        <v>456</v>
      </c>
      <c r="I34" s="179" t="s">
        <v>498</v>
      </c>
      <c r="J34" s="162">
        <v>374.9</v>
      </c>
      <c r="K34" s="162">
        <v>374.9</v>
      </c>
      <c r="L34" s="103" t="s">
        <v>474</v>
      </c>
      <c r="M34" s="94"/>
      <c r="N34" s="100"/>
      <c r="O34" s="101"/>
      <c r="P34" s="105"/>
      <c r="Q34" s="100" t="s">
        <v>476</v>
      </c>
      <c r="R34" s="106" t="s">
        <v>20</v>
      </c>
    </row>
    <row r="35" spans="1:36" ht="105.75" customHeight="1" x14ac:dyDescent="0.3">
      <c r="A35" s="93"/>
      <c r="B35" s="94"/>
      <c r="C35" s="149"/>
      <c r="D35" s="150"/>
      <c r="E35" s="170"/>
      <c r="F35" s="152"/>
      <c r="G35" s="152"/>
      <c r="H35" s="154"/>
      <c r="I35" s="151"/>
      <c r="J35" s="155"/>
      <c r="K35" s="114">
        <v>147.94999999999999</v>
      </c>
      <c r="L35" s="103" t="s">
        <v>474</v>
      </c>
      <c r="M35" s="94"/>
      <c r="N35" s="100"/>
      <c r="O35" s="101"/>
      <c r="P35" s="105"/>
      <c r="Q35" s="100" t="s">
        <v>482</v>
      </c>
      <c r="R35" s="106" t="s">
        <v>20</v>
      </c>
    </row>
    <row r="36" spans="1:36" ht="52.8" x14ac:dyDescent="0.3">
      <c r="A36" s="93"/>
      <c r="B36" s="94"/>
      <c r="C36" s="149"/>
      <c r="D36" s="150"/>
      <c r="E36" s="170"/>
      <c r="F36" s="152"/>
      <c r="G36" s="152"/>
      <c r="H36" s="154"/>
      <c r="I36" s="151"/>
      <c r="J36" s="165"/>
      <c r="K36" s="114">
        <f>24.59+24.59</f>
        <v>49.18</v>
      </c>
      <c r="L36" s="103" t="s">
        <v>474</v>
      </c>
      <c r="M36" s="94"/>
      <c r="N36" s="100"/>
      <c r="O36" s="101"/>
      <c r="P36" s="105"/>
      <c r="Q36" s="100" t="s">
        <v>472</v>
      </c>
      <c r="R36" s="106" t="s">
        <v>20</v>
      </c>
      <c r="T36" s="150"/>
      <c r="U36" s="151"/>
      <c r="V36" s="152"/>
      <c r="W36" s="153"/>
      <c r="X36" s="154"/>
      <c r="Y36" s="151"/>
      <c r="Z36" s="155"/>
      <c r="AA36" s="133"/>
      <c r="AB36" s="133"/>
    </row>
    <row r="37" spans="1:36" ht="52.8" x14ac:dyDescent="0.3">
      <c r="A37" s="93"/>
      <c r="B37" s="94"/>
      <c r="C37" s="149"/>
      <c r="D37" s="150"/>
      <c r="E37" s="170"/>
      <c r="F37" s="152"/>
      <c r="G37" s="152"/>
      <c r="H37" s="154"/>
      <c r="I37" s="151"/>
      <c r="J37" s="155"/>
      <c r="K37" s="114">
        <v>327.87</v>
      </c>
      <c r="L37" s="103" t="s">
        <v>474</v>
      </c>
      <c r="M37" s="94"/>
      <c r="N37" s="100"/>
      <c r="O37" s="101"/>
      <c r="P37" s="105"/>
      <c r="Q37" s="100" t="s">
        <v>449</v>
      </c>
      <c r="R37" s="106" t="s">
        <v>20</v>
      </c>
    </row>
    <row r="38" spans="1:36" ht="66.900000000000006" customHeight="1" x14ac:dyDescent="0.3">
      <c r="A38" s="93"/>
      <c r="B38" s="94"/>
      <c r="C38" s="149"/>
      <c r="D38" s="150"/>
      <c r="E38" s="170"/>
      <c r="F38" s="152"/>
      <c r="G38" s="152"/>
      <c r="H38" s="154"/>
      <c r="I38" s="151"/>
      <c r="J38" s="165"/>
      <c r="K38" s="114">
        <f>36.89+36.89</f>
        <v>73.78</v>
      </c>
      <c r="L38" s="103" t="s">
        <v>474</v>
      </c>
      <c r="M38" s="94"/>
      <c r="N38" s="108"/>
      <c r="O38" s="111"/>
      <c r="P38" s="105"/>
      <c r="Q38" s="108" t="s">
        <v>466</v>
      </c>
      <c r="R38" s="106" t="s">
        <v>20</v>
      </c>
    </row>
    <row r="39" spans="1:36" ht="110.25" customHeight="1" x14ac:dyDescent="0.3">
      <c r="A39" s="93"/>
      <c r="B39" s="94"/>
      <c r="C39" s="149"/>
      <c r="D39" s="150"/>
      <c r="E39" s="170"/>
      <c r="F39" s="152"/>
      <c r="G39" s="153"/>
      <c r="H39" s="154"/>
      <c r="I39" s="151"/>
      <c r="J39" s="165"/>
      <c r="K39" s="114">
        <v>209.39</v>
      </c>
      <c r="L39" s="103" t="s">
        <v>474</v>
      </c>
      <c r="M39" s="94"/>
      <c r="N39" s="108"/>
      <c r="O39" s="111"/>
      <c r="P39" s="105"/>
      <c r="Q39" s="108" t="s">
        <v>466</v>
      </c>
      <c r="R39" s="106" t="s">
        <v>20</v>
      </c>
    </row>
    <row r="40" spans="1:36" ht="105.75" customHeight="1" x14ac:dyDescent="0.3">
      <c r="A40" s="93"/>
      <c r="B40" s="94"/>
      <c r="C40" s="149"/>
      <c r="D40" s="150"/>
      <c r="E40" s="170"/>
      <c r="F40" s="152"/>
      <c r="G40" s="153"/>
      <c r="H40" s="154"/>
      <c r="I40" s="151"/>
      <c r="J40" s="165"/>
      <c r="K40" s="114"/>
      <c r="L40" s="103"/>
      <c r="M40" s="94"/>
      <c r="N40" s="100"/>
      <c r="O40" s="111"/>
      <c r="P40" s="105"/>
      <c r="Q40" s="100"/>
      <c r="R40" s="106"/>
    </row>
    <row r="41" spans="1:36" ht="66.900000000000006" customHeight="1" x14ac:dyDescent="0.3">
      <c r="A41" s="93"/>
      <c r="B41" s="94"/>
      <c r="C41" s="149"/>
      <c r="D41" s="150"/>
      <c r="E41" s="170"/>
      <c r="F41" s="152"/>
      <c r="G41" s="153"/>
      <c r="H41" s="154"/>
      <c r="I41" s="151"/>
      <c r="J41" s="165"/>
      <c r="K41" s="110"/>
      <c r="L41" s="103"/>
      <c r="M41" s="94"/>
      <c r="N41" s="108"/>
      <c r="O41" s="111"/>
      <c r="P41" s="105"/>
      <c r="Q41" s="113"/>
      <c r="R41" s="106"/>
    </row>
    <row r="42" spans="1:36" ht="66.900000000000006" customHeight="1" x14ac:dyDescent="0.3">
      <c r="A42" s="93"/>
      <c r="B42" s="94"/>
      <c r="C42" s="149"/>
      <c r="D42" s="150"/>
      <c r="E42" s="170"/>
      <c r="F42" s="152"/>
      <c r="G42" s="153"/>
      <c r="H42" s="154"/>
      <c r="I42" s="151"/>
      <c r="J42" s="165"/>
      <c r="K42" s="110"/>
      <c r="L42" s="109"/>
      <c r="M42" s="94"/>
      <c r="N42" s="100"/>
      <c r="O42" s="111"/>
      <c r="P42" s="105"/>
      <c r="Q42" s="100"/>
      <c r="R42" s="106"/>
    </row>
    <row r="43" spans="1:36" ht="108" customHeight="1" x14ac:dyDescent="0.3">
      <c r="A43" s="93"/>
      <c r="B43" s="94"/>
      <c r="C43" s="149"/>
      <c r="D43" s="150"/>
      <c r="E43" s="170"/>
      <c r="F43" s="152"/>
      <c r="G43" s="153"/>
      <c r="H43" s="154"/>
      <c r="I43" s="151"/>
      <c r="J43" s="155"/>
      <c r="K43" s="110"/>
      <c r="L43" s="103"/>
      <c r="M43" s="94"/>
      <c r="N43" s="100"/>
      <c r="O43" s="104"/>
      <c r="P43" s="105"/>
      <c r="Q43" s="100"/>
      <c r="R43" s="106"/>
    </row>
    <row r="44" spans="1:36" ht="105" customHeight="1" x14ac:dyDescent="0.3">
      <c r="A44" s="93"/>
      <c r="B44" s="94"/>
      <c r="C44" s="149"/>
      <c r="D44" s="150"/>
      <c r="E44" s="170"/>
      <c r="F44" s="152"/>
      <c r="G44" s="153"/>
      <c r="H44" s="154"/>
      <c r="I44" s="151"/>
      <c r="J44" s="165"/>
      <c r="K44" s="107"/>
      <c r="L44" s="103"/>
      <c r="M44" s="94"/>
      <c r="N44" s="100"/>
      <c r="O44" s="104"/>
      <c r="P44" s="105"/>
      <c r="Q44" s="100"/>
      <c r="R44" s="106"/>
    </row>
    <row r="45" spans="1:36" ht="14.4" x14ac:dyDescent="0.3">
      <c r="A45" s="93"/>
      <c r="B45" s="94"/>
      <c r="C45" s="149"/>
      <c r="D45" s="150"/>
      <c r="E45" s="170"/>
      <c r="F45" s="152"/>
      <c r="G45" s="153"/>
      <c r="H45" s="154"/>
      <c r="I45" s="151"/>
      <c r="J45" s="165"/>
      <c r="K45" s="102"/>
      <c r="L45" s="103"/>
      <c r="M45" s="94"/>
      <c r="N45" s="100"/>
      <c r="O45" s="104"/>
      <c r="P45" s="105"/>
      <c r="Q45" s="100"/>
      <c r="R45" s="106"/>
    </row>
    <row r="46" spans="1:36" ht="14.4" x14ac:dyDescent="0.3">
      <c r="A46" s="93"/>
      <c r="B46" s="94"/>
      <c r="C46" s="149"/>
      <c r="D46" s="150"/>
      <c r="E46" s="170"/>
      <c r="F46" s="152"/>
      <c r="G46" s="153"/>
      <c r="H46" s="154"/>
      <c r="I46" s="151"/>
      <c r="J46" s="165"/>
      <c r="K46" s="116"/>
      <c r="L46" s="117"/>
      <c r="M46" s="118"/>
      <c r="N46" s="119"/>
      <c r="O46" s="120"/>
      <c r="P46" s="121"/>
      <c r="Q46" s="122"/>
      <c r="R46" s="123"/>
    </row>
    <row r="47" spans="1:36" ht="14.4" x14ac:dyDescent="0.3">
      <c r="A47" s="93"/>
      <c r="B47" s="94"/>
      <c r="C47" s="149"/>
      <c r="D47" s="150"/>
      <c r="E47" s="170"/>
      <c r="F47" s="152"/>
      <c r="G47" s="153"/>
      <c r="H47" s="154"/>
      <c r="I47" s="151"/>
      <c r="J47" s="165"/>
      <c r="K47" s="124"/>
      <c r="L47" s="125"/>
      <c r="M47" s="126"/>
      <c r="N47" s="127"/>
      <c r="O47" s="128"/>
      <c r="P47" s="129"/>
      <c r="Q47" s="126"/>
      <c r="R47" s="130"/>
    </row>
    <row r="48" spans="1:36" ht="14.4" x14ac:dyDescent="0.3">
      <c r="A48" s="93"/>
      <c r="B48" s="94"/>
      <c r="C48" s="149"/>
      <c r="D48" s="150"/>
      <c r="E48" s="170"/>
      <c r="F48" s="152"/>
      <c r="G48" s="153"/>
      <c r="H48" s="154"/>
      <c r="I48" s="180"/>
      <c r="J48" s="165"/>
      <c r="K48" s="131"/>
      <c r="L48" s="132"/>
      <c r="M48" s="133"/>
      <c r="N48" s="134"/>
      <c r="O48" s="135"/>
      <c r="P48" s="136"/>
      <c r="Q48" s="137"/>
      <c r="R48" s="138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</row>
    <row r="49" spans="1:36" ht="66.900000000000006" customHeight="1" x14ac:dyDescent="0.3">
      <c r="A49" s="93"/>
      <c r="B49" s="94"/>
      <c r="C49" s="149"/>
      <c r="D49" s="154"/>
      <c r="E49" s="172"/>
      <c r="F49" s="152"/>
      <c r="G49" s="153"/>
      <c r="H49" s="154"/>
      <c r="I49" s="151"/>
      <c r="J49" s="155"/>
      <c r="K49" s="131"/>
      <c r="L49" s="132"/>
      <c r="M49" s="133"/>
      <c r="N49" s="134"/>
      <c r="O49" s="135"/>
      <c r="P49" s="136"/>
      <c r="Q49" s="134"/>
      <c r="R49" s="138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</row>
    <row r="50" spans="1:36" ht="14.4" x14ac:dyDescent="0.3">
      <c r="A50" s="93"/>
      <c r="B50" s="94"/>
      <c r="C50" s="149"/>
      <c r="D50" s="150"/>
      <c r="E50" s="173"/>
      <c r="F50" s="152"/>
      <c r="G50" s="153"/>
      <c r="H50" s="154"/>
      <c r="I50" s="151"/>
      <c r="J50" s="165"/>
      <c r="K50" s="131"/>
      <c r="L50" s="132"/>
      <c r="M50" s="133"/>
      <c r="N50" s="134"/>
      <c r="O50" s="135"/>
      <c r="P50" s="136"/>
      <c r="Q50" s="134"/>
      <c r="R50" s="138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</row>
    <row r="51" spans="1:36" ht="108.75" customHeight="1" x14ac:dyDescent="0.3">
      <c r="A51" s="93"/>
      <c r="B51" s="94"/>
      <c r="C51" s="149"/>
      <c r="D51" s="150"/>
      <c r="E51" s="170"/>
      <c r="F51" s="152"/>
      <c r="G51" s="153"/>
      <c r="H51" s="154"/>
      <c r="I51" s="151"/>
      <c r="J51" s="165"/>
      <c r="K51" s="139"/>
      <c r="L51" s="132"/>
      <c r="M51" s="133"/>
      <c r="N51" s="134"/>
      <c r="O51" s="135"/>
      <c r="P51" s="136"/>
      <c r="Q51" s="134"/>
      <c r="R51" s="138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</row>
    <row r="52" spans="1:36" ht="14.4" x14ac:dyDescent="0.3">
      <c r="A52" s="93"/>
      <c r="B52" s="94"/>
      <c r="C52" s="149"/>
      <c r="D52" s="150"/>
      <c r="E52" s="170"/>
      <c r="F52" s="152"/>
      <c r="G52" s="153"/>
      <c r="H52" s="154"/>
      <c r="I52" s="151"/>
      <c r="J52" s="165"/>
      <c r="K52" s="139"/>
      <c r="L52" s="132"/>
      <c r="M52" s="133"/>
      <c r="N52" s="134"/>
      <c r="O52" s="135"/>
      <c r="P52" s="136"/>
      <c r="Q52" s="134"/>
      <c r="R52" s="138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</row>
    <row r="53" spans="1:36" ht="14.4" x14ac:dyDescent="0.3">
      <c r="A53" s="93"/>
      <c r="B53" s="94"/>
      <c r="C53" s="149"/>
      <c r="D53" s="150"/>
      <c r="E53" s="170"/>
      <c r="F53" s="152"/>
      <c r="G53" s="153"/>
      <c r="H53" s="154"/>
      <c r="I53" s="151"/>
      <c r="J53" s="165"/>
      <c r="K53" s="131"/>
      <c r="L53" s="132"/>
      <c r="M53" s="133"/>
      <c r="N53" s="134"/>
      <c r="O53" s="140"/>
      <c r="P53" s="136"/>
      <c r="Q53" s="133"/>
      <c r="R53" s="138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</row>
    <row r="54" spans="1:36" ht="104.25" customHeight="1" x14ac:dyDescent="0.3">
      <c r="A54" s="93"/>
      <c r="B54" s="94"/>
      <c r="C54" s="149"/>
      <c r="D54" s="150"/>
      <c r="E54" s="170"/>
      <c r="F54" s="152"/>
      <c r="G54" s="153"/>
      <c r="H54" s="154"/>
      <c r="I54" s="151"/>
      <c r="J54" s="165"/>
      <c r="K54" s="132"/>
      <c r="L54" s="132"/>
      <c r="M54" s="133"/>
      <c r="N54" s="134"/>
      <c r="O54" s="141"/>
      <c r="P54" s="136"/>
      <c r="Q54" s="134"/>
      <c r="R54" s="138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</row>
    <row r="55" spans="1:36" ht="14.4" x14ac:dyDescent="0.3">
      <c r="A55" s="93"/>
      <c r="B55" s="94"/>
      <c r="C55" s="149"/>
      <c r="D55" s="150"/>
      <c r="E55" s="170"/>
      <c r="F55" s="152"/>
      <c r="G55" s="153"/>
      <c r="H55" s="154"/>
      <c r="I55" s="151"/>
      <c r="J55" s="165"/>
      <c r="K55" s="142"/>
      <c r="L55" s="132"/>
      <c r="M55" s="133"/>
      <c r="N55" s="134"/>
      <c r="O55" s="135"/>
      <c r="P55" s="136"/>
      <c r="Q55" s="134"/>
      <c r="R55" s="138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</row>
    <row r="56" spans="1:36" ht="14.4" x14ac:dyDescent="0.3">
      <c r="A56" s="93"/>
      <c r="B56" s="94"/>
      <c r="C56" s="149"/>
      <c r="D56" s="150"/>
      <c r="E56" s="170"/>
      <c r="F56" s="152"/>
      <c r="G56" s="153"/>
      <c r="H56" s="154"/>
      <c r="I56" s="151"/>
      <c r="J56" s="165"/>
      <c r="K56" s="131"/>
      <c r="L56" s="132"/>
      <c r="M56" s="133"/>
      <c r="N56" s="134"/>
      <c r="O56" s="141"/>
      <c r="P56" s="133"/>
      <c r="Q56" s="134"/>
      <c r="R56" s="138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</row>
    <row r="57" spans="1:36" s="133" customFormat="1" ht="108.75" customHeight="1" x14ac:dyDescent="0.3">
      <c r="D57" s="150"/>
      <c r="E57" s="170"/>
      <c r="F57" s="152"/>
      <c r="G57" s="153"/>
      <c r="H57" s="154"/>
      <c r="I57" s="151"/>
      <c r="J57" s="165"/>
      <c r="K57" s="132"/>
      <c r="L57" s="132"/>
      <c r="N57" s="137"/>
      <c r="O57" s="140"/>
      <c r="Q57" s="134"/>
      <c r="R57" s="138"/>
    </row>
    <row r="58" spans="1:36" s="133" customFormat="1" ht="66.900000000000006" customHeight="1" x14ac:dyDescent="0.3">
      <c r="D58" s="150"/>
      <c r="E58" s="174"/>
      <c r="F58" s="152"/>
      <c r="G58" s="153"/>
      <c r="H58" s="153"/>
      <c r="I58" s="151"/>
      <c r="J58" s="165"/>
      <c r="K58" s="139"/>
      <c r="L58" s="132"/>
      <c r="N58" s="134"/>
      <c r="O58" s="140"/>
      <c r="P58" s="136"/>
      <c r="Q58" s="134"/>
      <c r="R58" s="138"/>
      <c r="S58" s="144"/>
    </row>
    <row r="59" spans="1:36" s="133" customFormat="1" ht="103.5" customHeight="1" x14ac:dyDescent="0.3">
      <c r="D59" s="150"/>
      <c r="E59" s="170"/>
      <c r="F59" s="152"/>
      <c r="G59" s="153"/>
      <c r="H59" s="154"/>
      <c r="I59" s="151"/>
      <c r="J59" s="165"/>
      <c r="K59" s="139"/>
      <c r="L59" s="132"/>
      <c r="N59" s="134"/>
      <c r="O59" s="140"/>
      <c r="P59" s="136"/>
      <c r="Q59" s="134"/>
      <c r="R59" s="138"/>
      <c r="S59" s="144"/>
    </row>
    <row r="60" spans="1:36" s="133" customFormat="1" ht="66.900000000000006" customHeight="1" x14ac:dyDescent="0.3">
      <c r="D60" s="150"/>
      <c r="E60" s="170"/>
      <c r="F60" s="152"/>
      <c r="G60" s="153"/>
      <c r="H60" s="154"/>
      <c r="I60" s="151"/>
      <c r="J60" s="165"/>
      <c r="K60" s="139"/>
      <c r="L60" s="132"/>
      <c r="N60" s="134"/>
      <c r="O60" s="135"/>
      <c r="P60" s="136"/>
      <c r="Q60" s="134"/>
      <c r="R60" s="138"/>
    </row>
    <row r="61" spans="1:36" s="133" customFormat="1" ht="14.4" x14ac:dyDescent="0.3">
      <c r="D61" s="150"/>
      <c r="E61" s="170"/>
      <c r="F61" s="152"/>
      <c r="G61" s="153"/>
      <c r="H61" s="154"/>
      <c r="I61" s="151"/>
      <c r="J61" s="165"/>
      <c r="K61" s="131"/>
      <c r="L61" s="132"/>
      <c r="N61" s="134"/>
      <c r="O61" s="141"/>
      <c r="P61" s="136"/>
      <c r="Q61" s="134"/>
      <c r="R61" s="138"/>
    </row>
    <row r="62" spans="1:36" s="133" customFormat="1" ht="14.4" x14ac:dyDescent="0.3">
      <c r="D62" s="150"/>
      <c r="E62" s="170"/>
      <c r="F62" s="152"/>
      <c r="G62" s="153"/>
      <c r="H62" s="154"/>
      <c r="I62" s="151"/>
      <c r="J62" s="165"/>
      <c r="K62" s="131"/>
      <c r="L62" s="132"/>
      <c r="N62" s="134"/>
      <c r="O62" s="140"/>
      <c r="P62" s="136"/>
      <c r="Q62" s="134"/>
      <c r="R62" s="138"/>
      <c r="S62" s="144"/>
    </row>
    <row r="63" spans="1:36" s="133" customFormat="1" ht="66.900000000000006" customHeight="1" x14ac:dyDescent="0.3">
      <c r="D63" s="150"/>
      <c r="E63" s="170"/>
      <c r="F63" s="152"/>
      <c r="G63" s="153"/>
      <c r="H63" s="154"/>
      <c r="I63" s="151"/>
      <c r="J63" s="165"/>
      <c r="K63" s="131"/>
      <c r="L63" s="132"/>
      <c r="N63" s="134"/>
      <c r="O63" s="135"/>
      <c r="P63" s="136"/>
      <c r="Q63" s="134"/>
      <c r="R63" s="138"/>
    </row>
    <row r="64" spans="1:36" s="133" customFormat="1" ht="66.900000000000006" customHeight="1" x14ac:dyDescent="0.3">
      <c r="D64" s="150"/>
      <c r="E64" s="170"/>
      <c r="F64" s="152"/>
      <c r="G64" s="153"/>
      <c r="H64" s="151"/>
      <c r="I64" s="151"/>
      <c r="J64" s="165"/>
      <c r="K64" s="131"/>
      <c r="L64" s="132"/>
      <c r="N64" s="134"/>
      <c r="O64" s="135"/>
      <c r="P64" s="136"/>
      <c r="Q64" s="134"/>
      <c r="R64" s="138"/>
    </row>
    <row r="65" spans="1:19" s="133" customFormat="1" ht="66.900000000000006" customHeight="1" x14ac:dyDescent="0.3">
      <c r="D65" s="150"/>
      <c r="E65" s="170"/>
      <c r="F65" s="152"/>
      <c r="G65" s="153"/>
      <c r="H65" s="153"/>
      <c r="I65" s="151"/>
      <c r="J65" s="165"/>
      <c r="K65" s="131"/>
      <c r="L65" s="132"/>
      <c r="N65" s="134"/>
      <c r="O65" s="141"/>
      <c r="P65" s="136"/>
      <c r="Q65" s="134"/>
      <c r="R65" s="138"/>
    </row>
    <row r="66" spans="1:19" s="133" customFormat="1" ht="66.900000000000006" customHeight="1" x14ac:dyDescent="0.3">
      <c r="D66" s="150"/>
      <c r="E66" s="170"/>
      <c r="F66" s="152"/>
      <c r="G66" s="153"/>
      <c r="H66" s="154"/>
      <c r="I66" s="151"/>
      <c r="J66" s="165"/>
      <c r="K66" s="131"/>
      <c r="L66" s="132"/>
      <c r="N66" s="134"/>
      <c r="O66" s="135"/>
      <c r="P66" s="136"/>
      <c r="Q66" s="134"/>
      <c r="R66" s="138"/>
    </row>
    <row r="67" spans="1:19" s="133" customFormat="1" ht="14.4" x14ac:dyDescent="0.3">
      <c r="D67" s="150"/>
      <c r="E67" s="170"/>
      <c r="F67" s="152"/>
      <c r="G67" s="153"/>
      <c r="H67" s="154"/>
      <c r="I67" s="151"/>
      <c r="J67" s="165"/>
      <c r="K67" s="139"/>
      <c r="L67" s="132"/>
      <c r="N67" s="134"/>
      <c r="O67" s="140"/>
      <c r="P67" s="136"/>
      <c r="Q67" s="134"/>
      <c r="R67" s="138"/>
      <c r="S67" s="144"/>
    </row>
    <row r="68" spans="1:19" s="133" customFormat="1" ht="14.4" x14ac:dyDescent="0.3">
      <c r="D68" s="150"/>
      <c r="E68" s="151"/>
      <c r="F68" s="152"/>
      <c r="G68" s="153"/>
      <c r="H68" s="154"/>
      <c r="I68" s="151"/>
      <c r="J68" s="155"/>
      <c r="K68" s="131"/>
      <c r="L68" s="132"/>
      <c r="N68" s="134"/>
      <c r="O68" s="141"/>
      <c r="P68" s="136"/>
      <c r="Q68" s="134"/>
      <c r="R68" s="138"/>
    </row>
    <row r="69" spans="1:19" s="133" customFormat="1" ht="14.4" x14ac:dyDescent="0.3">
      <c r="D69" s="150"/>
      <c r="E69" s="170"/>
      <c r="F69" s="152"/>
      <c r="G69" s="153"/>
      <c r="H69" s="154"/>
      <c r="I69" s="151"/>
      <c r="J69" s="165"/>
      <c r="K69" s="131"/>
      <c r="L69" s="131"/>
      <c r="N69" s="134"/>
      <c r="O69" s="141"/>
      <c r="P69" s="136"/>
      <c r="Q69" s="137"/>
      <c r="R69" s="138"/>
    </row>
    <row r="70" spans="1:19" s="133" customFormat="1" ht="66.900000000000006" customHeight="1" x14ac:dyDescent="0.3">
      <c r="D70" s="150"/>
      <c r="E70" s="170"/>
      <c r="F70" s="152"/>
      <c r="G70" s="153"/>
      <c r="H70" s="154"/>
      <c r="I70" s="151"/>
      <c r="J70" s="155"/>
      <c r="K70" s="131"/>
      <c r="L70" s="132"/>
      <c r="N70" s="134"/>
      <c r="O70" s="135"/>
      <c r="P70" s="136"/>
      <c r="Q70" s="134"/>
      <c r="R70" s="138"/>
    </row>
    <row r="71" spans="1:19" s="133" customFormat="1" ht="95.25" customHeight="1" x14ac:dyDescent="0.3">
      <c r="D71" s="150"/>
      <c r="E71" s="151"/>
      <c r="F71" s="152"/>
      <c r="G71" s="153"/>
      <c r="H71" s="154"/>
      <c r="I71" s="151"/>
      <c r="J71" s="155"/>
      <c r="K71" s="131"/>
      <c r="L71" s="132"/>
      <c r="N71" s="134"/>
      <c r="O71" s="141"/>
      <c r="R71" s="138"/>
    </row>
    <row r="72" spans="1:19" s="133" customFormat="1" ht="97.5" customHeight="1" x14ac:dyDescent="0.3">
      <c r="D72" s="150"/>
      <c r="E72" s="170"/>
      <c r="F72" s="152"/>
      <c r="G72" s="153"/>
      <c r="H72" s="154"/>
      <c r="I72" s="151"/>
      <c r="J72" s="165"/>
      <c r="K72" s="139"/>
      <c r="L72" s="132"/>
      <c r="N72" s="134"/>
      <c r="O72" s="140"/>
      <c r="P72" s="136"/>
      <c r="Q72" s="134"/>
      <c r="R72" s="138"/>
      <c r="S72" s="144"/>
    </row>
    <row r="73" spans="1:19" s="133" customFormat="1" ht="66.900000000000006" customHeight="1" x14ac:dyDescent="0.3">
      <c r="D73" s="154"/>
      <c r="E73" s="170"/>
      <c r="F73" s="153"/>
      <c r="G73" s="175"/>
      <c r="H73" s="151"/>
      <c r="I73" s="181"/>
      <c r="J73" s="165"/>
      <c r="K73" s="131"/>
      <c r="L73" s="131"/>
      <c r="N73" s="134"/>
      <c r="O73" s="141"/>
      <c r="P73" s="136"/>
      <c r="Q73" s="137"/>
      <c r="R73" s="138"/>
    </row>
    <row r="74" spans="1:19" s="133" customFormat="1" ht="13.2" x14ac:dyDescent="0.3">
      <c r="D74" s="154"/>
      <c r="E74" s="170"/>
      <c r="F74" s="153"/>
      <c r="G74" s="175"/>
      <c r="H74" s="151"/>
      <c r="I74" s="181"/>
      <c r="J74" s="165"/>
      <c r="K74" s="139"/>
      <c r="L74" s="132"/>
      <c r="N74" s="134"/>
      <c r="O74" s="140"/>
      <c r="P74" s="136"/>
      <c r="Q74" s="134"/>
      <c r="R74" s="138"/>
      <c r="S74" s="144"/>
    </row>
    <row r="75" spans="1:19" s="133" customFormat="1" ht="66.900000000000006" customHeight="1" x14ac:dyDescent="0.3">
      <c r="B75" s="133">
        <f t="shared" ref="A75:B78" si="0">1+B74</f>
        <v>1</v>
      </c>
      <c r="C75" s="133">
        <v>2015</v>
      </c>
      <c r="D75" s="150"/>
      <c r="E75" s="170"/>
      <c r="F75" s="152"/>
      <c r="G75" s="153"/>
      <c r="H75" s="154"/>
      <c r="I75" s="151"/>
      <c r="J75" s="165"/>
      <c r="K75" s="131"/>
      <c r="L75" s="132"/>
      <c r="N75" s="134"/>
      <c r="O75" s="140"/>
      <c r="P75" s="136"/>
      <c r="Q75" s="134"/>
      <c r="R75" s="138"/>
    </row>
    <row r="76" spans="1:19" s="133" customFormat="1" ht="66.900000000000006" customHeight="1" x14ac:dyDescent="0.3">
      <c r="A76" s="133">
        <f t="shared" si="0"/>
        <v>1</v>
      </c>
      <c r="B76" s="133">
        <f t="shared" si="0"/>
        <v>2</v>
      </c>
      <c r="C76" s="133">
        <v>2015</v>
      </c>
      <c r="D76" s="150"/>
      <c r="E76" s="170"/>
      <c r="F76" s="152"/>
      <c r="G76" s="153"/>
      <c r="H76" s="154"/>
      <c r="I76" s="151"/>
      <c r="J76" s="155"/>
      <c r="K76" s="131"/>
      <c r="L76" s="132"/>
      <c r="N76" s="134"/>
      <c r="O76" s="135"/>
      <c r="P76" s="136"/>
      <c r="Q76" s="134"/>
      <c r="R76" s="138"/>
    </row>
    <row r="77" spans="1:19" s="133" customFormat="1" ht="14.4" x14ac:dyDescent="0.3">
      <c r="B77" s="133">
        <f t="shared" si="0"/>
        <v>3</v>
      </c>
      <c r="C77" s="133">
        <v>2015</v>
      </c>
      <c r="D77" s="150"/>
      <c r="E77" s="170"/>
      <c r="F77" s="152"/>
      <c r="G77" s="153"/>
      <c r="H77" s="154"/>
      <c r="I77" s="151"/>
      <c r="J77" s="155"/>
      <c r="K77" s="139"/>
      <c r="L77" s="132"/>
      <c r="N77" s="134"/>
      <c r="O77" s="140"/>
      <c r="P77" s="136"/>
      <c r="Q77" s="134"/>
      <c r="R77" s="138"/>
      <c r="S77" s="144"/>
    </row>
    <row r="78" spans="1:19" s="133" customFormat="1" ht="66.900000000000006" customHeight="1" x14ac:dyDescent="0.3">
      <c r="B78" s="133">
        <f t="shared" si="0"/>
        <v>4</v>
      </c>
      <c r="C78" s="133">
        <v>2015</v>
      </c>
      <c r="D78" s="150"/>
      <c r="E78" s="170"/>
      <c r="F78" s="152"/>
      <c r="G78" s="153"/>
      <c r="H78" s="154"/>
      <c r="I78" s="151"/>
      <c r="J78" s="165"/>
      <c r="K78" s="139"/>
      <c r="L78" s="132"/>
      <c r="N78" s="134"/>
      <c r="O78" s="140"/>
      <c r="P78" s="136"/>
      <c r="Q78" s="134"/>
      <c r="R78" s="138"/>
      <c r="S78" s="144"/>
    </row>
    <row r="79" spans="1:19" s="133" customFormat="1" ht="14.4" x14ac:dyDescent="0.3">
      <c r="A79" s="133">
        <f t="shared" ref="A79:B80" si="1">1+A78</f>
        <v>1</v>
      </c>
      <c r="B79" s="133">
        <f t="shared" si="1"/>
        <v>5</v>
      </c>
      <c r="C79" s="133">
        <v>2015</v>
      </c>
      <c r="D79" s="150"/>
      <c r="E79" s="170"/>
      <c r="F79" s="152"/>
      <c r="G79" s="153"/>
      <c r="H79" s="154"/>
      <c r="I79" s="151"/>
      <c r="J79" s="165"/>
      <c r="K79" s="131"/>
      <c r="L79" s="132"/>
      <c r="N79" s="134"/>
      <c r="O79" s="135"/>
      <c r="P79" s="136"/>
      <c r="Q79" s="134"/>
      <c r="R79" s="138"/>
    </row>
    <row r="80" spans="1:19" s="133" customFormat="1" ht="14.4" x14ac:dyDescent="0.3">
      <c r="A80" s="133">
        <f t="shared" si="1"/>
        <v>2</v>
      </c>
      <c r="B80" s="133">
        <f>1+B79</f>
        <v>6</v>
      </c>
      <c r="C80" s="133">
        <v>2015</v>
      </c>
      <c r="D80" s="150"/>
      <c r="E80" s="170"/>
      <c r="F80" s="152"/>
      <c r="G80" s="153"/>
      <c r="H80" s="154"/>
      <c r="I80" s="151"/>
      <c r="J80" s="155"/>
      <c r="K80" s="131"/>
      <c r="L80" s="132"/>
      <c r="N80" s="134"/>
      <c r="O80" s="135"/>
      <c r="P80" s="136"/>
      <c r="Q80" s="134"/>
      <c r="R80" s="138"/>
    </row>
    <row r="81" spans="1:19" s="133" customFormat="1" ht="97.5" customHeight="1" x14ac:dyDescent="0.3">
      <c r="B81" s="133">
        <f t="shared" ref="B81" si="2">1+B80</f>
        <v>7</v>
      </c>
      <c r="C81" s="133">
        <v>2015</v>
      </c>
      <c r="D81" s="150"/>
      <c r="E81" s="170"/>
      <c r="F81" s="152"/>
      <c r="G81" s="153"/>
      <c r="H81" s="153"/>
      <c r="I81" s="151"/>
      <c r="J81" s="165"/>
      <c r="K81" s="131"/>
      <c r="L81" s="132"/>
      <c r="N81" s="134"/>
      <c r="O81" s="140"/>
      <c r="P81" s="136"/>
      <c r="Q81" s="134"/>
      <c r="R81" s="138"/>
      <c r="S81" s="144"/>
    </row>
    <row r="82" spans="1:19" s="133" customFormat="1" ht="66.900000000000006" customHeight="1" x14ac:dyDescent="0.3">
      <c r="A82" s="133">
        <f t="shared" ref="A82:B84" si="3">1+A81</f>
        <v>1</v>
      </c>
      <c r="B82" s="133">
        <f t="shared" si="3"/>
        <v>8</v>
      </c>
      <c r="C82" s="133">
        <v>2015</v>
      </c>
      <c r="D82" s="150"/>
      <c r="E82" s="170"/>
      <c r="F82" s="152"/>
      <c r="G82" s="153"/>
      <c r="H82" s="154"/>
      <c r="I82" s="151"/>
      <c r="J82" s="155"/>
      <c r="K82" s="131"/>
      <c r="L82" s="132"/>
      <c r="N82" s="134"/>
      <c r="O82" s="135"/>
      <c r="P82" s="136"/>
      <c r="Q82" s="134"/>
      <c r="R82" s="138"/>
    </row>
    <row r="83" spans="1:19" s="133" customFormat="1" ht="66.900000000000006" customHeight="1" x14ac:dyDescent="0.3">
      <c r="A83" s="133">
        <f t="shared" si="3"/>
        <v>2</v>
      </c>
      <c r="B83" s="133">
        <f t="shared" si="3"/>
        <v>9</v>
      </c>
      <c r="C83" s="133">
        <v>2015</v>
      </c>
      <c r="D83" s="150"/>
      <c r="E83" s="170"/>
      <c r="F83" s="152"/>
      <c r="G83" s="153"/>
      <c r="H83" s="154"/>
      <c r="I83" s="151"/>
      <c r="J83" s="165"/>
      <c r="K83" s="132"/>
      <c r="L83" s="132"/>
      <c r="N83" s="134"/>
      <c r="O83" s="135"/>
      <c r="P83" s="136"/>
      <c r="Q83" s="134"/>
      <c r="R83" s="138"/>
    </row>
    <row r="84" spans="1:19" s="133" customFormat="1" ht="14.4" x14ac:dyDescent="0.3">
      <c r="A84" s="133">
        <f t="shared" si="3"/>
        <v>3</v>
      </c>
      <c r="B84" s="133">
        <f>1+B83</f>
        <v>10</v>
      </c>
      <c r="C84" s="133">
        <v>2015</v>
      </c>
      <c r="D84" s="150"/>
      <c r="E84" s="170"/>
      <c r="F84" s="152"/>
      <c r="G84" s="153"/>
      <c r="H84" s="154"/>
      <c r="I84" s="151"/>
      <c r="J84" s="166"/>
      <c r="K84" s="131"/>
      <c r="L84" s="132"/>
      <c r="N84" s="134"/>
      <c r="O84" s="135"/>
      <c r="P84" s="136"/>
      <c r="Q84" s="134"/>
      <c r="R84" s="138"/>
    </row>
    <row r="85" spans="1:19" s="133" customFormat="1" ht="14.4" x14ac:dyDescent="0.3">
      <c r="B85" s="133">
        <f>1+B84</f>
        <v>11</v>
      </c>
      <c r="C85" s="133">
        <v>2015</v>
      </c>
      <c r="D85" s="150"/>
      <c r="E85" s="171"/>
      <c r="F85" s="152"/>
      <c r="G85" s="153"/>
      <c r="H85" s="154"/>
      <c r="I85" s="151"/>
      <c r="J85" s="167"/>
      <c r="K85" s="131"/>
      <c r="L85" s="132"/>
      <c r="N85" s="134"/>
      <c r="R85" s="138"/>
    </row>
    <row r="86" spans="1:19" s="133" customFormat="1" ht="14.4" x14ac:dyDescent="0.3">
      <c r="A86" s="133">
        <f t="shared" ref="A86:B96" si="4">1+A85</f>
        <v>1</v>
      </c>
      <c r="B86" s="133">
        <f t="shared" si="4"/>
        <v>12</v>
      </c>
      <c r="C86" s="133">
        <v>2015</v>
      </c>
      <c r="D86" s="150"/>
      <c r="E86" s="170"/>
      <c r="F86" s="152"/>
      <c r="G86" s="153"/>
      <c r="H86" s="151"/>
      <c r="I86" s="151"/>
      <c r="J86" s="166"/>
      <c r="K86" s="131"/>
      <c r="L86" s="132"/>
      <c r="N86" s="134"/>
      <c r="O86" s="135"/>
      <c r="P86" s="136"/>
      <c r="Q86" s="134"/>
      <c r="R86" s="138"/>
    </row>
    <row r="87" spans="1:19" s="133" customFormat="1" ht="66.900000000000006" customHeight="1" x14ac:dyDescent="0.3">
      <c r="B87" s="133">
        <f t="shared" si="4"/>
        <v>13</v>
      </c>
      <c r="C87" s="133">
        <v>2015</v>
      </c>
      <c r="D87" s="150"/>
      <c r="E87" s="170"/>
      <c r="F87" s="152"/>
      <c r="G87" s="153"/>
      <c r="H87" s="154"/>
      <c r="I87" s="151"/>
      <c r="J87" s="165"/>
      <c r="K87" s="131"/>
      <c r="L87" s="132"/>
      <c r="N87" s="134"/>
      <c r="P87" s="136"/>
      <c r="R87" s="138"/>
    </row>
    <row r="88" spans="1:19" s="133" customFormat="1" ht="107.25" customHeight="1" x14ac:dyDescent="0.3">
      <c r="A88" s="133">
        <f t="shared" si="4"/>
        <v>1</v>
      </c>
      <c r="B88" s="133">
        <f t="shared" si="4"/>
        <v>14</v>
      </c>
      <c r="C88" s="133">
        <v>2015</v>
      </c>
      <c r="D88" s="150"/>
      <c r="E88" s="170"/>
      <c r="F88" s="152"/>
      <c r="G88" s="153"/>
      <c r="H88" s="153"/>
      <c r="I88" s="151"/>
      <c r="J88" s="165"/>
      <c r="K88" s="131"/>
      <c r="L88" s="132"/>
      <c r="N88" s="134"/>
      <c r="O88" s="135"/>
      <c r="P88" s="136"/>
      <c r="Q88" s="134"/>
      <c r="R88" s="138"/>
    </row>
    <row r="89" spans="1:19" s="133" customFormat="1" ht="66.900000000000006" customHeight="1" x14ac:dyDescent="0.3">
      <c r="A89" s="133">
        <f t="shared" si="4"/>
        <v>2</v>
      </c>
      <c r="B89" s="133">
        <f t="shared" si="4"/>
        <v>15</v>
      </c>
      <c r="C89" s="133">
        <v>2015</v>
      </c>
      <c r="D89" s="150"/>
      <c r="E89" s="170"/>
      <c r="F89" s="152"/>
      <c r="G89" s="153"/>
      <c r="H89" s="154"/>
      <c r="I89" s="151"/>
      <c r="J89" s="165"/>
      <c r="K89" s="131"/>
      <c r="L89" s="132"/>
      <c r="N89" s="134"/>
      <c r="O89" s="135"/>
      <c r="P89" s="136"/>
      <c r="Q89" s="134"/>
      <c r="R89" s="138"/>
    </row>
    <row r="90" spans="1:19" s="133" customFormat="1" ht="14.4" x14ac:dyDescent="0.3">
      <c r="B90" s="133">
        <f t="shared" si="4"/>
        <v>16</v>
      </c>
      <c r="C90" s="133">
        <v>2015</v>
      </c>
      <c r="D90" s="150"/>
      <c r="E90" s="170"/>
      <c r="F90" s="152"/>
      <c r="G90" s="153"/>
      <c r="H90" s="151"/>
      <c r="I90" s="151"/>
      <c r="J90" s="166"/>
      <c r="K90" s="131"/>
      <c r="L90" s="132"/>
      <c r="N90" s="134"/>
      <c r="O90" s="141"/>
      <c r="P90" s="136"/>
      <c r="Q90" s="134"/>
      <c r="R90" s="138"/>
    </row>
    <row r="91" spans="1:19" s="133" customFormat="1" ht="66.900000000000006" customHeight="1" x14ac:dyDescent="0.3">
      <c r="A91" s="133">
        <f t="shared" si="4"/>
        <v>1</v>
      </c>
      <c r="B91" s="133">
        <f t="shared" si="4"/>
        <v>17</v>
      </c>
      <c r="C91" s="133">
        <v>2015</v>
      </c>
      <c r="D91" s="150"/>
      <c r="E91" s="170"/>
      <c r="F91" s="152"/>
      <c r="G91" s="153"/>
      <c r="H91" s="154"/>
      <c r="I91" s="151"/>
      <c r="J91" s="155"/>
      <c r="K91" s="131"/>
      <c r="L91" s="132"/>
      <c r="N91" s="134"/>
      <c r="O91" s="135"/>
      <c r="P91" s="136"/>
      <c r="Q91" s="134"/>
      <c r="R91" s="138"/>
    </row>
    <row r="92" spans="1:19" s="133" customFormat="1" ht="52.8" x14ac:dyDescent="0.25">
      <c r="A92" s="145" t="s">
        <v>485</v>
      </c>
      <c r="B92" s="133">
        <f t="shared" si="4"/>
        <v>18</v>
      </c>
      <c r="C92" s="133">
        <v>2014</v>
      </c>
      <c r="D92" s="150"/>
      <c r="E92" s="170"/>
      <c r="F92" s="152"/>
      <c r="G92" s="153"/>
      <c r="H92" s="154"/>
      <c r="I92" s="151"/>
      <c r="J92" s="165"/>
      <c r="K92" s="131">
        <v>241</v>
      </c>
      <c r="L92" s="131"/>
      <c r="M92" s="133" t="s">
        <v>441</v>
      </c>
      <c r="N92" s="134" t="s">
        <v>486</v>
      </c>
      <c r="O92" s="135"/>
      <c r="P92" s="136" t="s">
        <v>22</v>
      </c>
      <c r="Q92" s="133">
        <v>1271860544</v>
      </c>
      <c r="R92" s="144" t="s">
        <v>20</v>
      </c>
    </row>
    <row r="93" spans="1:19" s="133" customFormat="1" ht="52.8" x14ac:dyDescent="0.3">
      <c r="B93" s="133">
        <f t="shared" si="4"/>
        <v>19</v>
      </c>
      <c r="C93" s="133">
        <v>2015</v>
      </c>
      <c r="D93" s="150"/>
      <c r="E93" s="170"/>
      <c r="F93" s="152"/>
      <c r="G93" s="153"/>
      <c r="H93" s="154"/>
      <c r="I93" s="151"/>
      <c r="J93" s="165"/>
      <c r="K93" s="131">
        <v>70</v>
      </c>
      <c r="L93" s="132" t="s">
        <v>474</v>
      </c>
      <c r="M93" s="133" t="s">
        <v>441</v>
      </c>
      <c r="N93" s="134"/>
      <c r="O93" s="141"/>
      <c r="P93" s="136" t="s">
        <v>22</v>
      </c>
      <c r="Q93" s="134" t="s">
        <v>480</v>
      </c>
      <c r="R93" s="138" t="s">
        <v>20</v>
      </c>
    </row>
    <row r="94" spans="1:19" s="133" customFormat="1" ht="96.75" customHeight="1" x14ac:dyDescent="0.3">
      <c r="B94" s="133">
        <f t="shared" si="4"/>
        <v>20</v>
      </c>
      <c r="C94" s="133">
        <v>2015</v>
      </c>
      <c r="D94" s="150"/>
      <c r="E94" s="170"/>
      <c r="F94" s="152"/>
      <c r="G94" s="153"/>
      <c r="H94" s="153"/>
      <c r="I94" s="151"/>
      <c r="J94" s="165"/>
      <c r="K94" s="131">
        <f>655.65+77.14+414.83</f>
        <v>1147.6199999999999</v>
      </c>
      <c r="L94" s="132" t="s">
        <v>474</v>
      </c>
      <c r="M94" s="133" t="s">
        <v>441</v>
      </c>
      <c r="N94" s="134"/>
      <c r="O94" s="140"/>
      <c r="P94" s="136" t="s">
        <v>22</v>
      </c>
      <c r="Q94" s="134" t="s">
        <v>464</v>
      </c>
      <c r="R94" s="138" t="s">
        <v>20</v>
      </c>
      <c r="S94" s="144"/>
    </row>
    <row r="95" spans="1:19" s="133" customFormat="1" ht="52.8" x14ac:dyDescent="0.3">
      <c r="A95" s="133">
        <f t="shared" ref="A95:B109" si="5">1+A94</f>
        <v>1</v>
      </c>
      <c r="B95" s="133">
        <f t="shared" si="5"/>
        <v>21</v>
      </c>
      <c r="C95" s="133">
        <v>2015</v>
      </c>
      <c r="D95" s="150"/>
      <c r="E95" s="170"/>
      <c r="F95" s="152"/>
      <c r="G95" s="153"/>
      <c r="H95" s="154"/>
      <c r="I95" s="151"/>
      <c r="J95" s="155"/>
      <c r="K95" s="131">
        <v>55.46</v>
      </c>
      <c r="L95" s="132" t="s">
        <v>474</v>
      </c>
      <c r="M95" s="133" t="s">
        <v>441</v>
      </c>
      <c r="N95" s="134" t="s">
        <v>446</v>
      </c>
      <c r="O95" s="135">
        <v>41934</v>
      </c>
      <c r="P95" s="136" t="s">
        <v>22</v>
      </c>
      <c r="Q95" s="134" t="s">
        <v>452</v>
      </c>
      <c r="R95" s="138" t="s">
        <v>20</v>
      </c>
    </row>
    <row r="96" spans="1:19" s="133" customFormat="1" ht="52.8" x14ac:dyDescent="0.3">
      <c r="A96" s="133">
        <f t="shared" si="4"/>
        <v>2</v>
      </c>
      <c r="B96" s="133">
        <f t="shared" si="5"/>
        <v>22</v>
      </c>
      <c r="C96" s="133">
        <v>2015</v>
      </c>
      <c r="D96" s="150"/>
      <c r="E96" s="170"/>
      <c r="F96" s="152"/>
      <c r="G96" s="153"/>
      <c r="H96" s="154"/>
      <c r="I96" s="151"/>
      <c r="J96" s="165"/>
      <c r="K96" s="131">
        <f>44.5+201</f>
        <v>245.5</v>
      </c>
      <c r="L96" s="132" t="s">
        <v>474</v>
      </c>
      <c r="M96" s="133" t="s">
        <v>441</v>
      </c>
      <c r="N96" s="134" t="s">
        <v>446</v>
      </c>
      <c r="O96" s="135">
        <v>41934</v>
      </c>
      <c r="P96" s="136" t="s">
        <v>22</v>
      </c>
      <c r="Q96" s="134" t="s">
        <v>454</v>
      </c>
      <c r="R96" s="138" t="s">
        <v>20</v>
      </c>
    </row>
    <row r="97" spans="1:19" s="133" customFormat="1" ht="52.8" x14ac:dyDescent="0.3">
      <c r="A97" s="133">
        <f t="shared" si="5"/>
        <v>3</v>
      </c>
      <c r="B97" s="133">
        <f t="shared" si="5"/>
        <v>23</v>
      </c>
      <c r="C97" s="133">
        <v>2015</v>
      </c>
      <c r="D97" s="150"/>
      <c r="E97" s="170"/>
      <c r="F97" s="152"/>
      <c r="G97" s="153"/>
      <c r="H97" s="154"/>
      <c r="I97" s="151"/>
      <c r="J97" s="165"/>
      <c r="K97" s="131">
        <v>55.46</v>
      </c>
      <c r="L97" s="132" t="s">
        <v>474</v>
      </c>
      <c r="M97" s="133" t="s">
        <v>441</v>
      </c>
      <c r="N97" s="134" t="s">
        <v>446</v>
      </c>
      <c r="O97" s="135">
        <v>41934</v>
      </c>
      <c r="P97" s="136" t="s">
        <v>22</v>
      </c>
      <c r="Q97" s="134" t="s">
        <v>452</v>
      </c>
      <c r="R97" s="138" t="s">
        <v>20</v>
      </c>
    </row>
    <row r="98" spans="1:19" s="133" customFormat="1" ht="52.8" x14ac:dyDescent="0.3">
      <c r="A98" s="133">
        <f t="shared" si="5"/>
        <v>4</v>
      </c>
      <c r="B98" s="133">
        <f t="shared" si="5"/>
        <v>24</v>
      </c>
      <c r="C98" s="133">
        <v>2015</v>
      </c>
      <c r="D98" s="150"/>
      <c r="E98" s="170"/>
      <c r="F98" s="152"/>
      <c r="G98" s="153"/>
      <c r="H98" s="153"/>
      <c r="I98" s="151"/>
      <c r="J98" s="165"/>
      <c r="K98" s="131">
        <v>70</v>
      </c>
      <c r="L98" s="132" t="s">
        <v>474</v>
      </c>
      <c r="M98" s="133" t="s">
        <v>441</v>
      </c>
      <c r="N98" s="134" t="s">
        <v>446</v>
      </c>
      <c r="O98" s="135">
        <v>41934</v>
      </c>
      <c r="P98" s="136" t="s">
        <v>22</v>
      </c>
      <c r="Q98" s="134" t="s">
        <v>450</v>
      </c>
      <c r="R98" s="138" t="s">
        <v>20</v>
      </c>
    </row>
    <row r="99" spans="1:19" s="133" customFormat="1" ht="66.900000000000006" customHeight="1" x14ac:dyDescent="0.3">
      <c r="A99" s="133">
        <f t="shared" si="5"/>
        <v>5</v>
      </c>
      <c r="B99" s="133">
        <f t="shared" si="5"/>
        <v>25</v>
      </c>
      <c r="C99" s="133">
        <v>2015</v>
      </c>
      <c r="D99" s="136"/>
      <c r="E99" s="138"/>
      <c r="F99" s="134"/>
      <c r="G99" s="141"/>
      <c r="H99" s="148"/>
      <c r="I99" s="143"/>
      <c r="J99" s="131"/>
      <c r="K99" s="131">
        <v>40</v>
      </c>
      <c r="L99" s="132" t="s">
        <v>474</v>
      </c>
      <c r="M99" s="133" t="s">
        <v>441</v>
      </c>
      <c r="N99" s="134" t="s">
        <v>446</v>
      </c>
      <c r="O99" s="135">
        <v>41934</v>
      </c>
      <c r="P99" s="136" t="s">
        <v>22</v>
      </c>
      <c r="Q99" s="134" t="s">
        <v>454</v>
      </c>
      <c r="R99" s="138" t="s">
        <v>20</v>
      </c>
    </row>
    <row r="100" spans="1:19" s="133" customFormat="1" ht="66.900000000000006" customHeight="1" x14ac:dyDescent="0.3">
      <c r="A100" s="133">
        <f t="shared" si="5"/>
        <v>6</v>
      </c>
      <c r="B100" s="133">
        <f t="shared" si="5"/>
        <v>26</v>
      </c>
      <c r="C100" s="133">
        <v>2015</v>
      </c>
      <c r="D100" s="136"/>
      <c r="E100" s="138"/>
      <c r="F100" s="134"/>
      <c r="G100" s="141"/>
      <c r="H100" s="148"/>
      <c r="I100" s="143"/>
      <c r="J100" s="132"/>
      <c r="K100" s="132">
        <v>388.6</v>
      </c>
      <c r="L100" s="132" t="s">
        <v>474</v>
      </c>
      <c r="M100" s="133" t="s">
        <v>441</v>
      </c>
      <c r="N100" s="134" t="s">
        <v>446</v>
      </c>
      <c r="O100" s="135">
        <v>41934</v>
      </c>
      <c r="P100" s="136" t="s">
        <v>22</v>
      </c>
      <c r="Q100" s="134" t="s">
        <v>458</v>
      </c>
      <c r="R100" s="138" t="s">
        <v>20</v>
      </c>
    </row>
    <row r="101" spans="1:19" s="133" customFormat="1" ht="66.900000000000006" customHeight="1" x14ac:dyDescent="0.3">
      <c r="B101" s="133">
        <f t="shared" si="5"/>
        <v>27</v>
      </c>
      <c r="C101" s="133">
        <v>2015</v>
      </c>
      <c r="E101" s="138"/>
      <c r="F101" s="134"/>
      <c r="G101" s="141"/>
      <c r="H101" s="148"/>
      <c r="I101" s="143"/>
      <c r="J101" s="132"/>
      <c r="K101" s="132">
        <v>10000</v>
      </c>
      <c r="L101" s="132" t="s">
        <v>474</v>
      </c>
      <c r="M101" s="133" t="s">
        <v>441</v>
      </c>
      <c r="N101" s="134"/>
      <c r="O101" s="140"/>
      <c r="P101" s="136" t="s">
        <v>21</v>
      </c>
      <c r="Q101" s="134" t="s">
        <v>460</v>
      </c>
      <c r="R101" s="138" t="s">
        <v>20</v>
      </c>
    </row>
    <row r="102" spans="1:19" s="133" customFormat="1" ht="66.900000000000006" customHeight="1" x14ac:dyDescent="0.3">
      <c r="A102" s="133">
        <f t="shared" si="5"/>
        <v>1</v>
      </c>
      <c r="B102" s="133">
        <f t="shared" si="5"/>
        <v>28</v>
      </c>
      <c r="C102" s="133">
        <v>2015</v>
      </c>
      <c r="E102" s="138"/>
      <c r="F102" s="134"/>
      <c r="G102" s="141"/>
      <c r="H102" s="148"/>
      <c r="I102" s="143"/>
      <c r="J102" s="131"/>
      <c r="K102" s="131">
        <v>201</v>
      </c>
      <c r="L102" s="132" t="s">
        <v>474</v>
      </c>
      <c r="M102" s="133" t="s">
        <v>441</v>
      </c>
      <c r="N102" s="134" t="s">
        <v>446</v>
      </c>
      <c r="O102" s="135">
        <v>41934</v>
      </c>
      <c r="P102" s="136" t="s">
        <v>22</v>
      </c>
      <c r="Q102" s="134" t="s">
        <v>454</v>
      </c>
      <c r="R102" s="138" t="s">
        <v>20</v>
      </c>
    </row>
    <row r="103" spans="1:19" s="133" customFormat="1" ht="66.900000000000006" customHeight="1" x14ac:dyDescent="0.3">
      <c r="B103" s="133">
        <f t="shared" si="5"/>
        <v>29</v>
      </c>
      <c r="C103" s="133">
        <v>2015</v>
      </c>
      <c r="E103" s="138"/>
      <c r="F103" s="134"/>
      <c r="G103" s="141"/>
      <c r="H103" s="148"/>
      <c r="I103" s="143"/>
      <c r="J103" s="131"/>
      <c r="K103" s="131">
        <v>999.87</v>
      </c>
      <c r="L103" s="132" t="s">
        <v>474</v>
      </c>
      <c r="M103" s="133" t="s">
        <v>441</v>
      </c>
      <c r="N103" s="134"/>
      <c r="O103" s="140"/>
      <c r="P103" s="136" t="s">
        <v>22</v>
      </c>
      <c r="Q103" s="134" t="s">
        <v>464</v>
      </c>
      <c r="R103" s="138" t="s">
        <v>20</v>
      </c>
      <c r="S103" s="144"/>
    </row>
    <row r="104" spans="1:19" s="133" customFormat="1" ht="66.900000000000006" customHeight="1" x14ac:dyDescent="0.3">
      <c r="B104" s="133">
        <f t="shared" si="5"/>
        <v>30</v>
      </c>
      <c r="C104" s="133">
        <v>2015</v>
      </c>
      <c r="E104" s="138"/>
      <c r="F104" s="134"/>
      <c r="G104" s="141"/>
      <c r="H104" s="148"/>
      <c r="I104" s="143"/>
      <c r="J104" s="131"/>
      <c r="K104" s="131">
        <v>175</v>
      </c>
      <c r="L104" s="132" t="s">
        <v>474</v>
      </c>
      <c r="M104" s="133" t="s">
        <v>441</v>
      </c>
      <c r="N104" s="134"/>
      <c r="O104" s="141"/>
      <c r="P104" s="136" t="s">
        <v>21</v>
      </c>
      <c r="Q104" s="133">
        <v>10495590159</v>
      </c>
      <c r="R104" s="138" t="s">
        <v>20</v>
      </c>
    </row>
    <row r="105" spans="1:19" s="133" customFormat="1" ht="66.900000000000006" customHeight="1" x14ac:dyDescent="0.3">
      <c r="B105" s="133">
        <f t="shared" si="5"/>
        <v>31</v>
      </c>
      <c r="C105" s="133">
        <v>2015</v>
      </c>
      <c r="E105" s="138"/>
      <c r="F105" s="134"/>
      <c r="G105" s="141"/>
      <c r="H105" s="148"/>
      <c r="I105" s="143"/>
      <c r="J105" s="131"/>
      <c r="K105" s="131">
        <v>4500</v>
      </c>
      <c r="L105" s="132" t="s">
        <v>474</v>
      </c>
      <c r="M105" s="133" t="s">
        <v>441</v>
      </c>
      <c r="N105" s="134"/>
      <c r="O105" s="140"/>
      <c r="P105" s="136" t="s">
        <v>21</v>
      </c>
      <c r="Q105" s="134" t="s">
        <v>460</v>
      </c>
      <c r="R105" s="138" t="s">
        <v>20</v>
      </c>
    </row>
    <row r="106" spans="1:19" s="133" customFormat="1" ht="66.900000000000006" customHeight="1" x14ac:dyDescent="0.3">
      <c r="A106" s="133">
        <f t="shared" ref="A106:B106" si="6">1+A105</f>
        <v>1</v>
      </c>
      <c r="B106" s="133">
        <f t="shared" si="6"/>
        <v>32</v>
      </c>
      <c r="C106" s="133">
        <v>2015</v>
      </c>
      <c r="E106" s="138"/>
      <c r="F106" s="134"/>
      <c r="G106" s="141"/>
      <c r="H106" s="148"/>
      <c r="I106" s="143"/>
      <c r="J106" s="131"/>
      <c r="K106" s="131">
        <v>10000</v>
      </c>
      <c r="L106" s="131" t="s">
        <v>478</v>
      </c>
      <c r="M106" s="133" t="s">
        <v>441</v>
      </c>
      <c r="N106" s="134" t="s">
        <v>475</v>
      </c>
      <c r="O106" s="141">
        <v>41991</v>
      </c>
      <c r="P106" s="133" t="s">
        <v>21</v>
      </c>
      <c r="Q106" s="134" t="s">
        <v>475</v>
      </c>
      <c r="R106" s="138" t="s">
        <v>20</v>
      </c>
    </row>
    <row r="107" spans="1:19" s="133" customFormat="1" ht="66.900000000000006" customHeight="1" x14ac:dyDescent="0.3">
      <c r="A107" s="133">
        <f t="shared" si="5"/>
        <v>2</v>
      </c>
      <c r="B107" s="133">
        <f t="shared" si="5"/>
        <v>33</v>
      </c>
      <c r="C107" s="133">
        <v>2015</v>
      </c>
      <c r="E107" s="138"/>
      <c r="F107" s="134"/>
      <c r="G107" s="141"/>
      <c r="H107" s="148"/>
      <c r="I107" s="143"/>
      <c r="J107" s="131"/>
      <c r="K107" s="131">
        <v>150</v>
      </c>
      <c r="L107" s="132" t="s">
        <v>474</v>
      </c>
      <c r="M107" s="133" t="s">
        <v>441</v>
      </c>
      <c r="N107" s="134" t="s">
        <v>446</v>
      </c>
      <c r="O107" s="135">
        <v>41934</v>
      </c>
      <c r="P107" s="136" t="s">
        <v>22</v>
      </c>
      <c r="Q107" s="134" t="s">
        <v>454</v>
      </c>
      <c r="R107" s="138" t="s">
        <v>20</v>
      </c>
    </row>
    <row r="108" spans="1:19" s="133" customFormat="1" ht="66.900000000000006" customHeight="1" x14ac:dyDescent="0.3">
      <c r="A108" s="133">
        <f t="shared" si="5"/>
        <v>3</v>
      </c>
      <c r="B108" s="133">
        <f t="shared" si="5"/>
        <v>34</v>
      </c>
      <c r="C108" s="133">
        <v>2015</v>
      </c>
      <c r="E108" s="138"/>
      <c r="F108" s="134"/>
      <c r="G108" s="141"/>
      <c r="H108" s="148"/>
      <c r="I108" s="143"/>
      <c r="J108" s="131"/>
      <c r="K108" s="131">
        <v>197.04</v>
      </c>
      <c r="L108" s="132" t="s">
        <v>474</v>
      </c>
      <c r="M108" s="133" t="s">
        <v>441</v>
      </c>
      <c r="N108" s="134" t="s">
        <v>446</v>
      </c>
      <c r="O108" s="135">
        <v>41934</v>
      </c>
      <c r="P108" s="136" t="s">
        <v>22</v>
      </c>
      <c r="Q108" s="134" t="s">
        <v>452</v>
      </c>
      <c r="R108" s="138" t="s">
        <v>20</v>
      </c>
    </row>
    <row r="109" spans="1:19" s="133" customFormat="1" ht="66.900000000000006" customHeight="1" x14ac:dyDescent="0.3">
      <c r="B109" s="133">
        <f t="shared" si="5"/>
        <v>35</v>
      </c>
      <c r="C109" s="133">
        <v>2015</v>
      </c>
      <c r="E109" s="138"/>
      <c r="F109" s="134"/>
      <c r="G109" s="141"/>
      <c r="H109" s="148"/>
      <c r="I109" s="143"/>
      <c r="J109" s="131"/>
      <c r="K109" s="131">
        <v>70</v>
      </c>
      <c r="L109" s="132" t="s">
        <v>474</v>
      </c>
      <c r="M109" s="133" t="s">
        <v>441</v>
      </c>
      <c r="N109" s="134"/>
      <c r="O109" s="141"/>
      <c r="P109" s="136" t="s">
        <v>22</v>
      </c>
      <c r="Q109" s="134" t="s">
        <v>480</v>
      </c>
      <c r="R109" s="138" t="s">
        <v>20</v>
      </c>
    </row>
    <row r="110" spans="1:19" s="133" customFormat="1" ht="66.900000000000006" customHeight="1" x14ac:dyDescent="0.3">
      <c r="A110" s="133">
        <f t="shared" ref="A110:B112" si="7">1+A109</f>
        <v>1</v>
      </c>
      <c r="B110" s="133">
        <f t="shared" si="7"/>
        <v>36</v>
      </c>
      <c r="C110" s="133">
        <v>2015</v>
      </c>
      <c r="E110" s="138"/>
      <c r="F110" s="134"/>
      <c r="G110" s="141"/>
      <c r="H110" s="148"/>
      <c r="I110" s="143"/>
      <c r="J110" s="132"/>
      <c r="K110" s="132">
        <v>216.6</v>
      </c>
      <c r="L110" s="132" t="s">
        <v>474</v>
      </c>
      <c r="M110" s="133" t="s">
        <v>441</v>
      </c>
      <c r="N110" s="134" t="s">
        <v>446</v>
      </c>
      <c r="O110" s="135">
        <v>41934</v>
      </c>
      <c r="P110" s="136" t="s">
        <v>22</v>
      </c>
      <c r="Q110" s="134" t="s">
        <v>458</v>
      </c>
      <c r="R110" s="138" t="s">
        <v>20</v>
      </c>
    </row>
    <row r="111" spans="1:19" s="133" customFormat="1" ht="66.900000000000006" customHeight="1" x14ac:dyDescent="0.3">
      <c r="B111" s="133">
        <f t="shared" si="7"/>
        <v>37</v>
      </c>
      <c r="C111" s="133">
        <v>2015</v>
      </c>
      <c r="E111" s="138"/>
      <c r="F111" s="134"/>
      <c r="G111" s="141"/>
      <c r="H111" s="148"/>
      <c r="I111" s="143"/>
      <c r="J111" s="131"/>
      <c r="K111" s="131">
        <v>36.979999999999997</v>
      </c>
      <c r="L111" s="132" t="s">
        <v>474</v>
      </c>
      <c r="M111" s="133" t="s">
        <v>441</v>
      </c>
      <c r="N111" s="134"/>
      <c r="O111" s="140"/>
      <c r="P111" s="136" t="s">
        <v>22</v>
      </c>
      <c r="Q111" s="134" t="s">
        <v>464</v>
      </c>
      <c r="R111" s="138" t="s">
        <v>20</v>
      </c>
      <c r="S111" s="144"/>
    </row>
    <row r="112" spans="1:19" s="133" customFormat="1" ht="66.900000000000006" customHeight="1" x14ac:dyDescent="0.3">
      <c r="B112" s="133">
        <f t="shared" si="7"/>
        <v>38</v>
      </c>
      <c r="C112" s="133">
        <v>2015</v>
      </c>
      <c r="E112" s="138"/>
      <c r="F112" s="134"/>
      <c r="G112" s="141"/>
      <c r="H112" s="148"/>
      <c r="I112" s="143"/>
      <c r="J112" s="131"/>
      <c r="K112" s="131">
        <v>121.8</v>
      </c>
      <c r="L112" s="132" t="s">
        <v>474</v>
      </c>
      <c r="M112" s="133" t="s">
        <v>441</v>
      </c>
      <c r="N112" s="134"/>
      <c r="O112" s="140"/>
      <c r="P112" s="136" t="s">
        <v>22</v>
      </c>
      <c r="Q112" s="134" t="s">
        <v>464</v>
      </c>
      <c r="R112" s="138" t="s">
        <v>20</v>
      </c>
      <c r="S112" s="144"/>
    </row>
    <row r="113" spans="1:19" s="133" customFormat="1" ht="66.900000000000006" customHeight="1" x14ac:dyDescent="0.3">
      <c r="A113" s="133">
        <f t="shared" ref="A113:B128" si="8">1+A112</f>
        <v>1</v>
      </c>
      <c r="B113" s="133">
        <f t="shared" si="8"/>
        <v>39</v>
      </c>
      <c r="C113" s="133">
        <v>2015</v>
      </c>
      <c r="E113" s="138"/>
      <c r="F113" s="134"/>
      <c r="G113" s="141"/>
      <c r="H113" s="148"/>
      <c r="I113" s="143"/>
      <c r="J113" s="131"/>
      <c r="K113" s="131">
        <f>88+92+295</f>
        <v>475</v>
      </c>
      <c r="L113" s="132" t="s">
        <v>474</v>
      </c>
      <c r="M113" s="133" t="s">
        <v>441</v>
      </c>
      <c r="N113" s="134" t="s">
        <v>446</v>
      </c>
      <c r="O113" s="135">
        <v>41934</v>
      </c>
      <c r="P113" s="136" t="s">
        <v>22</v>
      </c>
      <c r="Q113" s="134" t="s">
        <v>454</v>
      </c>
      <c r="R113" s="138" t="s">
        <v>20</v>
      </c>
    </row>
    <row r="114" spans="1:19" s="133" customFormat="1" ht="66.900000000000006" customHeight="1" x14ac:dyDescent="0.3">
      <c r="B114" s="133">
        <f t="shared" si="8"/>
        <v>40</v>
      </c>
      <c r="C114" s="133">
        <v>2015</v>
      </c>
      <c r="E114" s="138"/>
      <c r="F114" s="134"/>
      <c r="G114" s="141"/>
      <c r="H114" s="148"/>
      <c r="I114" s="143"/>
      <c r="J114" s="131"/>
      <c r="K114" s="131">
        <f>3782.62+187.78</f>
        <v>3970.4</v>
      </c>
      <c r="L114" s="132" t="s">
        <v>474</v>
      </c>
      <c r="M114" s="133" t="s">
        <v>441</v>
      </c>
      <c r="N114" s="134"/>
      <c r="O114" s="140"/>
      <c r="P114" s="136"/>
      <c r="Q114" s="134" t="s">
        <v>464</v>
      </c>
      <c r="R114" s="138" t="s">
        <v>20</v>
      </c>
      <c r="S114" s="144"/>
    </row>
    <row r="115" spans="1:19" s="133" customFormat="1" ht="66.900000000000006" customHeight="1" x14ac:dyDescent="0.3">
      <c r="A115" s="133">
        <f t="shared" ref="A115:B115" si="9">1+A114</f>
        <v>1</v>
      </c>
      <c r="B115" s="133">
        <f t="shared" si="9"/>
        <v>41</v>
      </c>
      <c r="C115" s="133">
        <v>2015</v>
      </c>
      <c r="E115" s="138"/>
      <c r="F115" s="134"/>
      <c r="G115" s="141"/>
      <c r="H115" s="148"/>
      <c r="I115" s="143"/>
      <c r="J115" s="131"/>
      <c r="K115" s="131">
        <f>11+7.38+176</f>
        <v>194.38</v>
      </c>
      <c r="L115" s="132" t="s">
        <v>474</v>
      </c>
      <c r="M115" s="133" t="s">
        <v>441</v>
      </c>
      <c r="N115" s="134" t="s">
        <v>446</v>
      </c>
      <c r="O115" s="135">
        <v>41934</v>
      </c>
      <c r="P115" s="136" t="s">
        <v>22</v>
      </c>
      <c r="Q115" s="134" t="s">
        <v>454</v>
      </c>
      <c r="R115" s="138" t="s">
        <v>20</v>
      </c>
    </row>
    <row r="116" spans="1:19" s="133" customFormat="1" ht="66.900000000000006" customHeight="1" x14ac:dyDescent="0.3">
      <c r="A116" s="133">
        <f t="shared" si="8"/>
        <v>2</v>
      </c>
      <c r="B116" s="133">
        <f t="shared" si="8"/>
        <v>42</v>
      </c>
      <c r="C116" s="133">
        <v>2015</v>
      </c>
      <c r="E116" s="138"/>
      <c r="F116" s="134"/>
      <c r="G116" s="141"/>
      <c r="H116" s="148"/>
      <c r="I116" s="143"/>
      <c r="J116" s="131"/>
      <c r="K116" s="131">
        <v>65.680000000000007</v>
      </c>
      <c r="L116" s="132" t="s">
        <v>474</v>
      </c>
      <c r="M116" s="133" t="s">
        <v>441</v>
      </c>
      <c r="N116" s="134" t="s">
        <v>446</v>
      </c>
      <c r="O116" s="135">
        <v>41934</v>
      </c>
      <c r="P116" s="136" t="s">
        <v>22</v>
      </c>
      <c r="Q116" s="134" t="s">
        <v>452</v>
      </c>
      <c r="R116" s="138" t="s">
        <v>20</v>
      </c>
    </row>
    <row r="117" spans="1:19" s="133" customFormat="1" ht="66.900000000000006" customHeight="1" x14ac:dyDescent="0.3">
      <c r="A117" s="133">
        <f t="shared" si="8"/>
        <v>3</v>
      </c>
      <c r="B117" s="133">
        <f t="shared" si="8"/>
        <v>43</v>
      </c>
      <c r="C117" s="133">
        <v>2015</v>
      </c>
      <c r="E117" s="138"/>
      <c r="F117" s="134"/>
      <c r="G117" s="141"/>
      <c r="H117" s="148"/>
      <c r="I117" s="143"/>
      <c r="J117" s="132"/>
      <c r="K117" s="132">
        <v>50</v>
      </c>
      <c r="L117" s="132" t="s">
        <v>474</v>
      </c>
      <c r="M117" s="133" t="s">
        <v>441</v>
      </c>
      <c r="N117" s="134" t="s">
        <v>446</v>
      </c>
      <c r="O117" s="135">
        <v>41934</v>
      </c>
      <c r="P117" s="136" t="s">
        <v>22</v>
      </c>
      <c r="Q117" s="134" t="s">
        <v>458</v>
      </c>
      <c r="R117" s="138" t="s">
        <v>20</v>
      </c>
    </row>
    <row r="118" spans="1:19" s="133" customFormat="1" ht="66.900000000000006" customHeight="1" x14ac:dyDescent="0.3">
      <c r="B118" s="133">
        <f t="shared" si="8"/>
        <v>44</v>
      </c>
      <c r="C118" s="133">
        <v>2015</v>
      </c>
      <c r="E118" s="138"/>
      <c r="F118" s="134"/>
      <c r="G118" s="141"/>
      <c r="H118" s="148"/>
      <c r="I118" s="143"/>
      <c r="J118" s="131"/>
      <c r="K118" s="131">
        <v>118.18</v>
      </c>
      <c r="L118" s="132" t="s">
        <v>474</v>
      </c>
      <c r="M118" s="133" t="s">
        <v>441</v>
      </c>
      <c r="N118" s="134"/>
      <c r="O118" s="140"/>
      <c r="P118" s="136" t="s">
        <v>22</v>
      </c>
      <c r="Q118" s="134" t="s">
        <v>464</v>
      </c>
      <c r="R118" s="138" t="s">
        <v>20</v>
      </c>
      <c r="S118" s="144"/>
    </row>
    <row r="119" spans="1:19" s="133" customFormat="1" ht="66.900000000000006" customHeight="1" x14ac:dyDescent="0.3">
      <c r="A119" s="133">
        <f t="shared" ref="A119:B119" si="10">1+A118</f>
        <v>1</v>
      </c>
      <c r="B119" s="133">
        <f t="shared" si="10"/>
        <v>45</v>
      </c>
      <c r="C119" s="133">
        <v>2015</v>
      </c>
      <c r="E119" s="138"/>
      <c r="F119" s="134"/>
      <c r="G119" s="141"/>
      <c r="H119" s="148"/>
      <c r="I119" s="143"/>
      <c r="J119" s="131"/>
      <c r="K119" s="131">
        <v>30</v>
      </c>
      <c r="L119" s="132" t="s">
        <v>474</v>
      </c>
      <c r="M119" s="133" t="s">
        <v>441</v>
      </c>
      <c r="N119" s="134" t="s">
        <v>446</v>
      </c>
      <c r="O119" s="135">
        <v>41934</v>
      </c>
      <c r="P119" s="136" t="s">
        <v>22</v>
      </c>
      <c r="Q119" s="134" t="s">
        <v>454</v>
      </c>
      <c r="R119" s="138" t="s">
        <v>20</v>
      </c>
    </row>
    <row r="120" spans="1:19" s="133" customFormat="1" ht="66.900000000000006" customHeight="1" x14ac:dyDescent="0.3">
      <c r="A120" s="133">
        <f t="shared" si="8"/>
        <v>2</v>
      </c>
      <c r="B120" s="133">
        <f t="shared" si="8"/>
        <v>46</v>
      </c>
      <c r="C120" s="133">
        <v>2015</v>
      </c>
      <c r="E120" s="138"/>
      <c r="F120" s="134"/>
      <c r="G120" s="141"/>
      <c r="H120" s="148"/>
      <c r="I120" s="143"/>
      <c r="J120" s="131"/>
      <c r="K120" s="131">
        <v>328</v>
      </c>
      <c r="L120" s="132" t="s">
        <v>474</v>
      </c>
      <c r="M120" s="133" t="s">
        <v>441</v>
      </c>
      <c r="N120" s="134" t="s">
        <v>446</v>
      </c>
      <c r="O120" s="135">
        <v>41934</v>
      </c>
      <c r="P120" s="136" t="s">
        <v>22</v>
      </c>
      <c r="Q120" s="134" t="s">
        <v>454</v>
      </c>
      <c r="R120" s="138" t="s">
        <v>20</v>
      </c>
    </row>
    <row r="121" spans="1:19" s="133" customFormat="1" ht="66.900000000000006" customHeight="1" x14ac:dyDescent="0.3">
      <c r="B121" s="133">
        <f t="shared" si="8"/>
        <v>47</v>
      </c>
      <c r="C121" s="133">
        <v>2015</v>
      </c>
      <c r="E121" s="138"/>
      <c r="F121" s="134"/>
      <c r="G121" s="141"/>
      <c r="H121" s="148"/>
      <c r="I121" s="143"/>
      <c r="J121" s="131"/>
      <c r="K121" s="131">
        <v>35</v>
      </c>
      <c r="L121" s="132" t="s">
        <v>474</v>
      </c>
      <c r="M121" s="133" t="s">
        <v>441</v>
      </c>
      <c r="N121" s="134"/>
      <c r="O121" s="141"/>
      <c r="P121" s="136" t="s">
        <v>22</v>
      </c>
      <c r="Q121" s="134" t="s">
        <v>480</v>
      </c>
      <c r="R121" s="138" t="s">
        <v>20</v>
      </c>
    </row>
    <row r="122" spans="1:19" s="133" customFormat="1" ht="52.8" x14ac:dyDescent="0.3">
      <c r="A122" s="133">
        <f t="shared" si="8"/>
        <v>1</v>
      </c>
      <c r="B122" s="133">
        <f t="shared" si="8"/>
        <v>48</v>
      </c>
      <c r="C122" s="133">
        <v>2015</v>
      </c>
      <c r="E122" s="138"/>
      <c r="F122" s="134"/>
      <c r="G122" s="141"/>
      <c r="H122" s="148"/>
      <c r="I122" s="143"/>
      <c r="J122" s="131"/>
      <c r="K122" s="131">
        <f>22+188</f>
        <v>210</v>
      </c>
      <c r="L122" s="132" t="s">
        <v>474</v>
      </c>
      <c r="M122" s="133" t="s">
        <v>441</v>
      </c>
      <c r="N122" s="134" t="s">
        <v>446</v>
      </c>
      <c r="O122" s="135">
        <v>41934</v>
      </c>
      <c r="P122" s="136" t="s">
        <v>22</v>
      </c>
      <c r="Q122" s="134" t="s">
        <v>454</v>
      </c>
      <c r="R122" s="138" t="s">
        <v>20</v>
      </c>
    </row>
    <row r="123" spans="1:19" s="133" customFormat="1" ht="68.25" customHeight="1" x14ac:dyDescent="0.3">
      <c r="B123" s="133">
        <f t="shared" si="8"/>
        <v>49</v>
      </c>
      <c r="C123" s="133">
        <v>2015</v>
      </c>
      <c r="E123" s="138"/>
      <c r="F123" s="134"/>
      <c r="G123" s="141"/>
      <c r="H123" s="148"/>
      <c r="I123" s="143"/>
      <c r="J123" s="131"/>
      <c r="K123" s="131">
        <v>892.16</v>
      </c>
      <c r="L123" s="132" t="s">
        <v>474</v>
      </c>
      <c r="M123" s="133" t="s">
        <v>441</v>
      </c>
      <c r="N123" s="134"/>
      <c r="O123" s="140"/>
      <c r="P123" s="136" t="s">
        <v>22</v>
      </c>
      <c r="Q123" s="134" t="s">
        <v>492</v>
      </c>
      <c r="R123" s="138" t="s">
        <v>20</v>
      </c>
      <c r="S123" s="144"/>
    </row>
    <row r="124" spans="1:19" s="133" customFormat="1" ht="52.8" x14ac:dyDescent="0.3">
      <c r="B124" s="133">
        <f t="shared" si="8"/>
        <v>50</v>
      </c>
      <c r="C124" s="133">
        <v>2015</v>
      </c>
      <c r="E124" s="138"/>
      <c r="F124" s="134"/>
      <c r="G124" s="141"/>
      <c r="H124" s="148"/>
      <c r="I124" s="143"/>
      <c r="J124" s="139"/>
      <c r="K124" s="139">
        <f>111.65+141.13</f>
        <v>252.78</v>
      </c>
      <c r="L124" s="132" t="s">
        <v>474</v>
      </c>
      <c r="M124" s="133" t="s">
        <v>441</v>
      </c>
      <c r="N124" s="134" t="s">
        <v>477</v>
      </c>
      <c r="O124" s="135">
        <v>41934</v>
      </c>
      <c r="P124" s="136" t="s">
        <v>22</v>
      </c>
      <c r="Q124" s="134" t="s">
        <v>477</v>
      </c>
      <c r="R124" s="138" t="s">
        <v>20</v>
      </c>
    </row>
    <row r="125" spans="1:19" s="133" customFormat="1" ht="52.8" x14ac:dyDescent="0.3">
      <c r="B125" s="133">
        <f t="shared" si="8"/>
        <v>51</v>
      </c>
      <c r="C125" s="133">
        <v>2015</v>
      </c>
      <c r="E125" s="138"/>
      <c r="F125" s="134"/>
      <c r="G125" s="141"/>
      <c r="H125" s="148"/>
      <c r="I125" s="143"/>
      <c r="J125" s="131"/>
      <c r="K125" s="131">
        <f>1093+91.15</f>
        <v>1184.1500000000001</v>
      </c>
      <c r="L125" s="132" t="s">
        <v>474</v>
      </c>
      <c r="M125" s="133" t="s">
        <v>441</v>
      </c>
      <c r="N125" s="134"/>
      <c r="O125" s="140"/>
      <c r="P125" s="136" t="s">
        <v>22</v>
      </c>
      <c r="Q125" s="134" t="s">
        <v>464</v>
      </c>
      <c r="R125" s="138" t="s">
        <v>20</v>
      </c>
      <c r="S125" s="144"/>
    </row>
    <row r="126" spans="1:19" s="133" customFormat="1" ht="52.8" x14ac:dyDescent="0.3">
      <c r="A126" s="133">
        <f t="shared" ref="A126:B127" si="11">1+A125</f>
        <v>1</v>
      </c>
      <c r="B126" s="133">
        <f t="shared" si="11"/>
        <v>52</v>
      </c>
      <c r="C126" s="133">
        <v>2015</v>
      </c>
      <c r="E126" s="138"/>
      <c r="F126" s="134"/>
      <c r="G126" s="141"/>
      <c r="H126" s="148"/>
      <c r="I126" s="143"/>
      <c r="J126" s="132"/>
      <c r="K126" s="132">
        <v>108.3</v>
      </c>
      <c r="L126" s="132" t="s">
        <v>474</v>
      </c>
      <c r="M126" s="133" t="s">
        <v>441</v>
      </c>
      <c r="N126" s="134" t="s">
        <v>446</v>
      </c>
      <c r="O126" s="135">
        <v>41934</v>
      </c>
      <c r="P126" s="136" t="s">
        <v>22</v>
      </c>
      <c r="Q126" s="134" t="s">
        <v>458</v>
      </c>
      <c r="R126" s="138" t="s">
        <v>20</v>
      </c>
    </row>
    <row r="127" spans="1:19" s="133" customFormat="1" ht="52.8" x14ac:dyDescent="0.3">
      <c r="B127" s="133">
        <f t="shared" si="11"/>
        <v>53</v>
      </c>
      <c r="C127" s="133">
        <v>2015</v>
      </c>
      <c r="E127" s="138"/>
      <c r="F127" s="134"/>
      <c r="G127" s="141"/>
      <c r="H127" s="148"/>
      <c r="I127" s="143"/>
      <c r="J127" s="131"/>
      <c r="K127" s="131">
        <v>53</v>
      </c>
      <c r="L127" s="132" t="s">
        <v>474</v>
      </c>
      <c r="M127" s="133" t="s">
        <v>441</v>
      </c>
      <c r="N127" s="134"/>
      <c r="O127" s="140"/>
      <c r="P127" s="136" t="s">
        <v>22</v>
      </c>
      <c r="Q127" s="134" t="s">
        <v>464</v>
      </c>
      <c r="R127" s="138" t="s">
        <v>20</v>
      </c>
      <c r="S127" s="144"/>
    </row>
    <row r="128" spans="1:19" s="133" customFormat="1" ht="52.8" x14ac:dyDescent="0.3">
      <c r="A128" s="133">
        <f t="shared" si="8"/>
        <v>1</v>
      </c>
      <c r="B128" s="133">
        <f t="shared" si="8"/>
        <v>54</v>
      </c>
      <c r="C128" s="133">
        <v>2015</v>
      </c>
      <c r="E128" s="138"/>
      <c r="F128" s="134"/>
      <c r="G128" s="141"/>
      <c r="H128" s="148"/>
      <c r="I128" s="143"/>
      <c r="J128" s="131"/>
      <c r="K128" s="131">
        <f>65.68+65.68</f>
        <v>131.36000000000001</v>
      </c>
      <c r="L128" s="132" t="s">
        <v>474</v>
      </c>
      <c r="M128" s="133" t="s">
        <v>441</v>
      </c>
      <c r="N128" s="134" t="s">
        <v>446</v>
      </c>
      <c r="O128" s="135">
        <v>41934</v>
      </c>
      <c r="P128" s="136" t="s">
        <v>22</v>
      </c>
      <c r="Q128" s="134" t="s">
        <v>452</v>
      </c>
      <c r="R128" s="138" t="s">
        <v>20</v>
      </c>
    </row>
    <row r="129" spans="1:19" s="133" customFormat="1" ht="52.8" x14ac:dyDescent="0.3">
      <c r="A129" s="133">
        <f t="shared" ref="A129:B133" si="12">1+A128</f>
        <v>2</v>
      </c>
      <c r="B129" s="133">
        <f t="shared" si="12"/>
        <v>55</v>
      </c>
      <c r="C129" s="133">
        <v>2015</v>
      </c>
      <c r="E129" s="138"/>
      <c r="F129" s="134"/>
      <c r="G129" s="141"/>
      <c r="H129" s="148"/>
      <c r="I129" s="143"/>
      <c r="J129" s="132"/>
      <c r="K129" s="132">
        <v>3612.32</v>
      </c>
      <c r="L129" s="132" t="s">
        <v>474</v>
      </c>
      <c r="M129" s="133" t="s">
        <v>441</v>
      </c>
      <c r="N129" s="134" t="s">
        <v>446</v>
      </c>
      <c r="O129" s="135">
        <v>41934</v>
      </c>
      <c r="P129" s="136" t="s">
        <v>22</v>
      </c>
      <c r="Q129" s="134" t="s">
        <v>458</v>
      </c>
      <c r="R129" s="138" t="s">
        <v>20</v>
      </c>
    </row>
    <row r="130" spans="1:19" s="133" customFormat="1" ht="52.8" x14ac:dyDescent="0.3">
      <c r="A130" s="133">
        <f t="shared" si="12"/>
        <v>3</v>
      </c>
      <c r="B130" s="133">
        <f t="shared" si="12"/>
        <v>56</v>
      </c>
      <c r="C130" s="133">
        <v>2015</v>
      </c>
      <c r="E130" s="138"/>
      <c r="F130" s="134"/>
      <c r="G130" s="141"/>
      <c r="H130" s="148"/>
      <c r="I130" s="143"/>
      <c r="J130" s="131"/>
      <c r="K130" s="131">
        <v>2732.97</v>
      </c>
      <c r="L130" s="132" t="s">
        <v>474</v>
      </c>
      <c r="M130" s="133" t="s">
        <v>441</v>
      </c>
      <c r="N130" s="134" t="s">
        <v>446</v>
      </c>
      <c r="O130" s="135">
        <v>41934</v>
      </c>
      <c r="P130" s="136" t="s">
        <v>22</v>
      </c>
      <c r="Q130" s="134" t="s">
        <v>446</v>
      </c>
      <c r="R130" s="138" t="s">
        <v>20</v>
      </c>
    </row>
    <row r="131" spans="1:19" s="133" customFormat="1" ht="52.8" x14ac:dyDescent="0.3">
      <c r="B131" s="133">
        <f t="shared" si="12"/>
        <v>57</v>
      </c>
      <c r="C131" s="133">
        <v>2015</v>
      </c>
      <c r="E131" s="138"/>
      <c r="F131" s="134"/>
      <c r="G131" s="141"/>
      <c r="H131" s="148"/>
      <c r="I131" s="143"/>
      <c r="J131" s="132"/>
      <c r="K131" s="132">
        <v>1467.21</v>
      </c>
      <c r="L131" s="132" t="s">
        <v>474</v>
      </c>
      <c r="M131" s="133" t="s">
        <v>441</v>
      </c>
      <c r="N131" s="146"/>
      <c r="O131" s="140"/>
      <c r="P131" s="136" t="s">
        <v>22</v>
      </c>
      <c r="Q131" s="134" t="s">
        <v>459</v>
      </c>
      <c r="R131" s="138" t="s">
        <v>20</v>
      </c>
    </row>
    <row r="132" spans="1:19" s="133" customFormat="1" ht="52.8" x14ac:dyDescent="0.3">
      <c r="B132" s="133">
        <f t="shared" si="12"/>
        <v>58</v>
      </c>
      <c r="C132" s="133">
        <v>2015</v>
      </c>
      <c r="E132" s="138"/>
      <c r="F132" s="134"/>
      <c r="G132" s="141"/>
      <c r="H132" s="148"/>
      <c r="I132" s="143"/>
      <c r="J132" s="132"/>
      <c r="K132" s="132">
        <v>5065.57</v>
      </c>
      <c r="L132" s="132" t="s">
        <v>474</v>
      </c>
      <c r="M132" s="133" t="s">
        <v>441</v>
      </c>
      <c r="N132" s="146"/>
      <c r="O132" s="140"/>
      <c r="P132" s="136" t="s">
        <v>22</v>
      </c>
      <c r="Q132" s="134" t="s">
        <v>487</v>
      </c>
      <c r="R132" s="138" t="s">
        <v>20</v>
      </c>
    </row>
    <row r="133" spans="1:19" s="133" customFormat="1" ht="52.8" x14ac:dyDescent="0.3">
      <c r="B133" s="133">
        <f t="shared" si="12"/>
        <v>59</v>
      </c>
      <c r="C133" s="133">
        <v>2015</v>
      </c>
      <c r="E133" s="138"/>
      <c r="F133" s="134"/>
      <c r="G133" s="141"/>
      <c r="H133" s="148"/>
      <c r="I133" s="143"/>
      <c r="J133" s="131"/>
      <c r="K133" s="131">
        <v>70</v>
      </c>
      <c r="L133" s="132" t="s">
        <v>474</v>
      </c>
      <c r="M133" s="133" t="s">
        <v>441</v>
      </c>
      <c r="N133" s="134"/>
      <c r="O133" s="140"/>
      <c r="P133" s="136" t="s">
        <v>22</v>
      </c>
      <c r="Q133" s="134" t="s">
        <v>464</v>
      </c>
      <c r="R133" s="138" t="s">
        <v>20</v>
      </c>
      <c r="S133" s="144"/>
    </row>
    <row r="134" spans="1:19" s="133" customFormat="1" ht="52.8" x14ac:dyDescent="0.3">
      <c r="A134" s="133">
        <f t="shared" ref="A134:B140" si="13">1+A133</f>
        <v>1</v>
      </c>
      <c r="B134" s="133">
        <f t="shared" si="13"/>
        <v>60</v>
      </c>
      <c r="C134" s="133">
        <v>2015</v>
      </c>
      <c r="E134" s="138"/>
      <c r="F134" s="134"/>
      <c r="G134" s="141"/>
      <c r="H134" s="148"/>
      <c r="I134" s="143"/>
      <c r="J134" s="131"/>
      <c r="K134" s="131">
        <v>65.680000000000007</v>
      </c>
      <c r="L134" s="132" t="s">
        <v>474</v>
      </c>
      <c r="M134" s="133" t="s">
        <v>441</v>
      </c>
      <c r="N134" s="134" t="s">
        <v>446</v>
      </c>
      <c r="O134" s="135">
        <v>41934</v>
      </c>
      <c r="P134" s="136" t="s">
        <v>22</v>
      </c>
      <c r="Q134" s="134" t="s">
        <v>452</v>
      </c>
      <c r="R134" s="138" t="s">
        <v>20</v>
      </c>
    </row>
    <row r="135" spans="1:19" s="133" customFormat="1" ht="52.8" x14ac:dyDescent="0.3">
      <c r="A135" s="133">
        <f t="shared" si="13"/>
        <v>2</v>
      </c>
      <c r="B135" s="133">
        <f t="shared" si="13"/>
        <v>61</v>
      </c>
      <c r="C135" s="133">
        <v>2015</v>
      </c>
      <c r="E135" s="138"/>
      <c r="F135" s="134"/>
      <c r="G135" s="141"/>
      <c r="H135" s="148"/>
      <c r="I135" s="143"/>
      <c r="J135" s="131"/>
      <c r="K135" s="131">
        <v>196.72</v>
      </c>
      <c r="L135" s="132" t="s">
        <v>474</v>
      </c>
      <c r="M135" s="133" t="s">
        <v>441</v>
      </c>
      <c r="N135" s="134" t="s">
        <v>446</v>
      </c>
      <c r="O135" s="135">
        <v>41934</v>
      </c>
      <c r="P135" s="136" t="s">
        <v>22</v>
      </c>
      <c r="Q135" s="134" t="s">
        <v>454</v>
      </c>
      <c r="R135" s="138" t="s">
        <v>20</v>
      </c>
    </row>
    <row r="136" spans="1:19" s="133" customFormat="1" ht="52.8" x14ac:dyDescent="0.3">
      <c r="A136" s="133">
        <f t="shared" si="13"/>
        <v>3</v>
      </c>
      <c r="B136" s="133">
        <f t="shared" si="13"/>
        <v>62</v>
      </c>
      <c r="C136" s="133">
        <v>2015</v>
      </c>
      <c r="E136" s="138"/>
      <c r="F136" s="134"/>
      <c r="G136" s="141"/>
      <c r="H136" s="148"/>
      <c r="I136" s="143"/>
      <c r="J136" s="131"/>
      <c r="K136" s="131">
        <f>313.93+288.52</f>
        <v>602.45000000000005</v>
      </c>
      <c r="L136" s="132" t="s">
        <v>474</v>
      </c>
      <c r="M136" s="133" t="s">
        <v>441</v>
      </c>
      <c r="N136" s="134" t="s">
        <v>446</v>
      </c>
      <c r="O136" s="135">
        <v>41934</v>
      </c>
      <c r="P136" s="136" t="s">
        <v>22</v>
      </c>
      <c r="Q136" s="134" t="s">
        <v>454</v>
      </c>
      <c r="R136" s="138" t="s">
        <v>20</v>
      </c>
    </row>
    <row r="137" spans="1:19" s="133" customFormat="1" ht="52.8" x14ac:dyDescent="0.3">
      <c r="A137" s="133">
        <f t="shared" si="13"/>
        <v>4</v>
      </c>
      <c r="B137" s="133">
        <f t="shared" si="13"/>
        <v>63</v>
      </c>
      <c r="C137" s="133">
        <v>2015</v>
      </c>
      <c r="E137" s="138"/>
      <c r="F137" s="134"/>
      <c r="G137" s="141"/>
      <c r="H137" s="148"/>
      <c r="I137" s="143"/>
      <c r="J137" s="139"/>
      <c r="K137" s="139">
        <v>149.80000000000001</v>
      </c>
      <c r="L137" s="132" t="s">
        <v>474</v>
      </c>
      <c r="M137" s="133" t="s">
        <v>441</v>
      </c>
      <c r="N137" s="134" t="s">
        <v>475</v>
      </c>
      <c r="O137" s="135">
        <v>41939</v>
      </c>
      <c r="P137" s="136" t="s">
        <v>21</v>
      </c>
      <c r="Q137" s="134" t="s">
        <v>475</v>
      </c>
      <c r="R137" s="138" t="s">
        <v>20</v>
      </c>
    </row>
    <row r="138" spans="1:19" s="133" customFormat="1" ht="52.8" x14ac:dyDescent="0.3">
      <c r="B138" s="133">
        <f t="shared" si="13"/>
        <v>64</v>
      </c>
      <c r="C138" s="133">
        <v>2015</v>
      </c>
      <c r="E138" s="138"/>
      <c r="F138" s="134"/>
      <c r="G138" s="141"/>
      <c r="H138" s="148"/>
      <c r="I138" s="143"/>
      <c r="J138" s="132"/>
      <c r="K138" s="132">
        <v>140</v>
      </c>
      <c r="L138" s="132" t="s">
        <v>474</v>
      </c>
      <c r="M138" s="133" t="s">
        <v>441</v>
      </c>
      <c r="N138" s="137"/>
      <c r="O138" s="140"/>
      <c r="P138" s="136" t="s">
        <v>21</v>
      </c>
      <c r="Q138" s="134" t="s">
        <v>488</v>
      </c>
      <c r="R138" s="138" t="s">
        <v>20</v>
      </c>
    </row>
    <row r="139" spans="1:19" s="133" customFormat="1" ht="52.8" x14ac:dyDescent="0.3">
      <c r="B139" s="133">
        <f t="shared" si="13"/>
        <v>65</v>
      </c>
      <c r="C139" s="133">
        <v>2015</v>
      </c>
      <c r="E139" s="138"/>
      <c r="F139" s="134"/>
      <c r="G139" s="141"/>
      <c r="H139" s="148"/>
      <c r="I139" s="143"/>
      <c r="J139" s="131"/>
      <c r="K139" s="131">
        <v>171.41</v>
      </c>
      <c r="L139" s="132" t="s">
        <v>474</v>
      </c>
      <c r="M139" s="133" t="s">
        <v>441</v>
      </c>
      <c r="N139" s="134"/>
      <c r="O139" s="140"/>
      <c r="P139" s="136" t="s">
        <v>22</v>
      </c>
      <c r="Q139" s="134" t="s">
        <v>459</v>
      </c>
      <c r="R139" s="138" t="s">
        <v>20</v>
      </c>
    </row>
    <row r="140" spans="1:19" s="133" customFormat="1" ht="60" customHeight="1" x14ac:dyDescent="0.3">
      <c r="B140" s="133">
        <f t="shared" si="13"/>
        <v>66</v>
      </c>
      <c r="C140" s="133">
        <v>2015</v>
      </c>
      <c r="E140" s="138"/>
      <c r="F140" s="134"/>
      <c r="G140" s="141"/>
      <c r="H140" s="148"/>
      <c r="I140" s="143"/>
      <c r="J140" s="139"/>
      <c r="K140" s="139">
        <v>50</v>
      </c>
      <c r="L140" s="132" t="s">
        <v>474</v>
      </c>
      <c r="M140" s="133" t="s">
        <v>441</v>
      </c>
      <c r="N140" s="134"/>
      <c r="O140" s="140"/>
      <c r="P140" s="136" t="s">
        <v>22</v>
      </c>
      <c r="Q140" s="134" t="s">
        <v>484</v>
      </c>
      <c r="R140" s="138" t="s">
        <v>20</v>
      </c>
      <c r="S140" s="144"/>
    </row>
    <row r="141" spans="1:19" s="133" customFormat="1" ht="52.8" x14ac:dyDescent="0.3">
      <c r="A141" s="133">
        <f t="shared" ref="A141:B144" si="14">1+A140</f>
        <v>1</v>
      </c>
      <c r="B141" s="133">
        <f t="shared" si="14"/>
        <v>67</v>
      </c>
      <c r="C141" s="133">
        <v>2015</v>
      </c>
      <c r="E141" s="138"/>
      <c r="F141" s="134"/>
      <c r="G141" s="141"/>
      <c r="H141" s="148"/>
      <c r="I141" s="143"/>
      <c r="J141" s="131"/>
      <c r="K141" s="131">
        <v>65.680000000000007</v>
      </c>
      <c r="L141" s="132" t="s">
        <v>474</v>
      </c>
      <c r="M141" s="133" t="s">
        <v>441</v>
      </c>
      <c r="N141" s="134" t="s">
        <v>446</v>
      </c>
      <c r="O141" s="135">
        <v>41934</v>
      </c>
      <c r="P141" s="136" t="s">
        <v>22</v>
      </c>
      <c r="Q141" s="134" t="s">
        <v>452</v>
      </c>
      <c r="R141" s="138" t="s">
        <v>20</v>
      </c>
    </row>
    <row r="142" spans="1:19" s="133" customFormat="1" ht="52.8" x14ac:dyDescent="0.3">
      <c r="A142" s="133">
        <f t="shared" si="14"/>
        <v>2</v>
      </c>
      <c r="B142" s="133">
        <f t="shared" si="14"/>
        <v>68</v>
      </c>
      <c r="C142" s="133">
        <v>2015</v>
      </c>
      <c r="E142" s="143"/>
      <c r="G142" s="141"/>
      <c r="H142" s="148"/>
      <c r="I142" s="143"/>
      <c r="K142" s="133">
        <v>104.3</v>
      </c>
      <c r="L142" s="133" t="s">
        <v>474</v>
      </c>
      <c r="M142" s="133" t="s">
        <v>441</v>
      </c>
      <c r="N142" s="133" t="s">
        <v>446</v>
      </c>
      <c r="O142" s="133">
        <v>41934</v>
      </c>
      <c r="P142" s="133" t="s">
        <v>22</v>
      </c>
      <c r="Q142" s="133" t="s">
        <v>458</v>
      </c>
      <c r="R142" s="133" t="s">
        <v>20</v>
      </c>
    </row>
    <row r="143" spans="1:19" s="133" customFormat="1" ht="52.8" x14ac:dyDescent="0.3">
      <c r="A143" s="133">
        <f t="shared" si="14"/>
        <v>3</v>
      </c>
      <c r="B143" s="133">
        <f t="shared" si="14"/>
        <v>69</v>
      </c>
      <c r="C143" s="133">
        <v>2015</v>
      </c>
      <c r="E143" s="138"/>
      <c r="F143" s="134"/>
      <c r="G143" s="141"/>
      <c r="H143" s="148"/>
      <c r="I143" s="143"/>
      <c r="J143" s="139"/>
      <c r="K143" s="139">
        <v>718.2</v>
      </c>
      <c r="L143" s="132" t="s">
        <v>474</v>
      </c>
      <c r="M143" s="133" t="s">
        <v>441</v>
      </c>
      <c r="N143" s="134" t="s">
        <v>475</v>
      </c>
      <c r="O143" s="135">
        <v>41939</v>
      </c>
      <c r="P143" s="136" t="s">
        <v>21</v>
      </c>
      <c r="Q143" s="134" t="s">
        <v>475</v>
      </c>
      <c r="R143" s="138" t="s">
        <v>20</v>
      </c>
    </row>
    <row r="144" spans="1:19" s="133" customFormat="1" ht="52.8" x14ac:dyDescent="0.3">
      <c r="B144" s="133">
        <f t="shared" si="14"/>
        <v>70</v>
      </c>
      <c r="C144" s="133">
        <v>2015</v>
      </c>
      <c r="E144" s="138"/>
      <c r="F144" s="134"/>
      <c r="G144" s="141"/>
      <c r="H144" s="148"/>
      <c r="I144" s="143"/>
      <c r="J144" s="131"/>
      <c r="K144" s="131">
        <v>100</v>
      </c>
      <c r="L144" s="132" t="s">
        <v>474</v>
      </c>
      <c r="M144" s="133" t="s">
        <v>441</v>
      </c>
      <c r="N144" s="134"/>
      <c r="O144" s="140"/>
      <c r="P144" s="136" t="s">
        <v>22</v>
      </c>
      <c r="Q144" s="134" t="s">
        <v>459</v>
      </c>
      <c r="R144" s="138" t="s">
        <v>20</v>
      </c>
    </row>
    <row r="145" spans="1:18" s="133" customFormat="1" ht="52.8" x14ac:dyDescent="0.3">
      <c r="A145" s="133">
        <f t="shared" ref="A145:B147" si="15">1+A144</f>
        <v>1</v>
      </c>
      <c r="B145" s="133">
        <f t="shared" si="15"/>
        <v>71</v>
      </c>
      <c r="C145" s="133">
        <v>2015</v>
      </c>
      <c r="E145" s="138"/>
      <c r="F145" s="134"/>
      <c r="G145" s="141"/>
      <c r="H145" s="148"/>
      <c r="I145" s="143"/>
      <c r="J145" s="131"/>
      <c r="K145" s="131">
        <v>90.16</v>
      </c>
      <c r="L145" s="132" t="s">
        <v>474</v>
      </c>
      <c r="M145" s="133" t="s">
        <v>441</v>
      </c>
      <c r="N145" s="134" t="s">
        <v>446</v>
      </c>
      <c r="O145" s="135">
        <v>41934</v>
      </c>
      <c r="P145" s="136" t="s">
        <v>22</v>
      </c>
      <c r="Q145" s="134" t="s">
        <v>454</v>
      </c>
      <c r="R145" s="138" t="s">
        <v>20</v>
      </c>
    </row>
    <row r="146" spans="1:18" s="133" customFormat="1" ht="52.8" x14ac:dyDescent="0.3">
      <c r="B146" s="133">
        <f t="shared" si="15"/>
        <v>72</v>
      </c>
      <c r="C146" s="133">
        <v>2015</v>
      </c>
      <c r="E146" s="138"/>
      <c r="F146" s="134"/>
      <c r="G146" s="141"/>
      <c r="H146" s="148"/>
      <c r="I146" s="143"/>
      <c r="J146" s="131"/>
      <c r="K146" s="131">
        <f>131.15+147.54</f>
        <v>278.69</v>
      </c>
      <c r="L146" s="132" t="s">
        <v>474</v>
      </c>
      <c r="M146" s="133" t="s">
        <v>441</v>
      </c>
      <c r="N146" s="146"/>
      <c r="O146" s="140"/>
      <c r="P146" s="136" t="s">
        <v>22</v>
      </c>
      <c r="Q146" s="134" t="s">
        <v>487</v>
      </c>
      <c r="R146" s="138" t="s">
        <v>20</v>
      </c>
    </row>
    <row r="147" spans="1:18" s="133" customFormat="1" ht="52.8" x14ac:dyDescent="0.3">
      <c r="B147" s="133">
        <f t="shared" si="15"/>
        <v>73</v>
      </c>
      <c r="C147" s="133">
        <v>2015</v>
      </c>
      <c r="E147" s="138"/>
      <c r="F147" s="134"/>
      <c r="G147" s="141"/>
      <c r="H147" s="148"/>
      <c r="I147" s="143"/>
      <c r="J147" s="132"/>
      <c r="K147" s="132">
        <v>10000</v>
      </c>
      <c r="L147" s="132" t="s">
        <v>474</v>
      </c>
      <c r="M147" s="133" t="s">
        <v>441</v>
      </c>
      <c r="N147" s="137"/>
      <c r="O147" s="140"/>
      <c r="P147" s="136"/>
      <c r="Q147" s="134" t="s">
        <v>460</v>
      </c>
      <c r="R147" s="138" t="s">
        <v>20</v>
      </c>
    </row>
    <row r="148" spans="1:18" s="133" customFormat="1" ht="52.8" x14ac:dyDescent="0.3">
      <c r="A148" s="133">
        <f t="shared" ref="A148:B152" si="16">1+A147</f>
        <v>1</v>
      </c>
      <c r="B148" s="133">
        <f t="shared" si="16"/>
        <v>74</v>
      </c>
      <c r="C148" s="133">
        <v>2015</v>
      </c>
      <c r="E148" s="138"/>
      <c r="F148" s="134"/>
      <c r="G148" s="141"/>
      <c r="H148" s="148"/>
      <c r="I148" s="143"/>
      <c r="J148" s="131"/>
      <c r="K148" s="131">
        <f>95+70+70</f>
        <v>235</v>
      </c>
      <c r="L148" s="132" t="s">
        <v>474</v>
      </c>
      <c r="M148" s="133" t="s">
        <v>441</v>
      </c>
      <c r="N148" s="134" t="s">
        <v>446</v>
      </c>
      <c r="O148" s="135">
        <v>41934</v>
      </c>
      <c r="P148" s="136" t="s">
        <v>22</v>
      </c>
      <c r="Q148" s="134" t="s">
        <v>450</v>
      </c>
      <c r="R148" s="138" t="s">
        <v>20</v>
      </c>
    </row>
    <row r="149" spans="1:18" s="133" customFormat="1" ht="52.8" x14ac:dyDescent="0.3">
      <c r="A149" s="133">
        <f t="shared" si="16"/>
        <v>2</v>
      </c>
      <c r="B149" s="133">
        <f t="shared" si="16"/>
        <v>75</v>
      </c>
      <c r="C149" s="133">
        <v>2015</v>
      </c>
      <c r="E149" s="138"/>
      <c r="F149" s="134"/>
      <c r="G149" s="141"/>
      <c r="H149" s="148"/>
      <c r="I149" s="143"/>
      <c r="J149" s="139"/>
      <c r="K149" s="139">
        <v>258.3</v>
      </c>
      <c r="L149" s="132" t="s">
        <v>474</v>
      </c>
      <c r="M149" s="133" t="s">
        <v>441</v>
      </c>
      <c r="N149" s="134" t="s">
        <v>475</v>
      </c>
      <c r="O149" s="135">
        <v>41939</v>
      </c>
      <c r="P149" s="136" t="s">
        <v>21</v>
      </c>
      <c r="Q149" s="134" t="s">
        <v>475</v>
      </c>
      <c r="R149" s="138" t="s">
        <v>20</v>
      </c>
    </row>
    <row r="150" spans="1:18" s="133" customFormat="1" ht="52.8" x14ac:dyDescent="0.3">
      <c r="B150" s="133">
        <f t="shared" si="16"/>
        <v>76</v>
      </c>
      <c r="C150" s="133">
        <v>2015</v>
      </c>
      <c r="E150" s="138"/>
      <c r="F150" s="134"/>
      <c r="G150" s="141"/>
      <c r="H150" s="148"/>
      <c r="I150" s="143"/>
      <c r="J150" s="131"/>
      <c r="K150" s="131">
        <v>240</v>
      </c>
      <c r="L150" s="132" t="s">
        <v>474</v>
      </c>
      <c r="M150" s="133" t="s">
        <v>441</v>
      </c>
      <c r="N150" s="134"/>
      <c r="O150" s="140"/>
      <c r="P150" s="136" t="s">
        <v>22</v>
      </c>
      <c r="Q150" s="134" t="s">
        <v>459</v>
      </c>
      <c r="R150" s="138" t="s">
        <v>20</v>
      </c>
    </row>
    <row r="151" spans="1:18" s="133" customFormat="1" ht="52.8" x14ac:dyDescent="0.3">
      <c r="B151" s="133">
        <f t="shared" si="16"/>
        <v>77</v>
      </c>
      <c r="C151" s="133">
        <v>2015</v>
      </c>
      <c r="E151" s="138"/>
      <c r="F151" s="134"/>
      <c r="G151" s="141"/>
      <c r="H151" s="148"/>
      <c r="I151" s="143"/>
      <c r="J151" s="139"/>
      <c r="K151" s="139">
        <v>661.73</v>
      </c>
      <c r="L151" s="132" t="s">
        <v>474</v>
      </c>
      <c r="M151" s="133" t="s">
        <v>441</v>
      </c>
      <c r="N151" s="134" t="s">
        <v>477</v>
      </c>
      <c r="O151" s="135">
        <v>41934</v>
      </c>
      <c r="P151" s="136" t="s">
        <v>22</v>
      </c>
      <c r="Q151" s="134" t="s">
        <v>477</v>
      </c>
      <c r="R151" s="138" t="s">
        <v>20</v>
      </c>
    </row>
    <row r="152" spans="1:18" s="133" customFormat="1" ht="52.8" x14ac:dyDescent="0.3">
      <c r="B152" s="133">
        <f t="shared" si="16"/>
        <v>78</v>
      </c>
      <c r="C152" s="133">
        <v>2015</v>
      </c>
      <c r="E152" s="138"/>
      <c r="F152" s="134"/>
      <c r="G152" s="141"/>
      <c r="H152" s="148"/>
      <c r="I152" s="143"/>
      <c r="J152" s="139"/>
      <c r="K152" s="139">
        <v>741.8</v>
      </c>
      <c r="L152" s="132" t="s">
        <v>474</v>
      </c>
      <c r="M152" s="134" t="s">
        <v>489</v>
      </c>
      <c r="N152" s="134" t="s">
        <v>491</v>
      </c>
      <c r="P152" s="136" t="s">
        <v>22</v>
      </c>
      <c r="Q152" s="133">
        <v>1246790552</v>
      </c>
      <c r="R152" s="138" t="s">
        <v>20</v>
      </c>
    </row>
    <row r="153" spans="1:18" s="133" customFormat="1" ht="52.8" x14ac:dyDescent="0.3">
      <c r="A153" s="133">
        <f t="shared" ref="A153:B156" si="17">1+A152</f>
        <v>1</v>
      </c>
      <c r="B153" s="133">
        <f t="shared" si="17"/>
        <v>79</v>
      </c>
      <c r="C153" s="133">
        <v>2015</v>
      </c>
      <c r="E153" s="138"/>
      <c r="F153" s="134"/>
      <c r="G153" s="141"/>
      <c r="H153" s="148"/>
      <c r="I153" s="143"/>
      <c r="J153" s="132"/>
      <c r="K153" s="132">
        <v>550.15</v>
      </c>
      <c r="L153" s="132" t="s">
        <v>474</v>
      </c>
      <c r="M153" s="133" t="s">
        <v>441</v>
      </c>
      <c r="N153" s="134" t="s">
        <v>446</v>
      </c>
      <c r="O153" s="135">
        <v>41934</v>
      </c>
      <c r="P153" s="136" t="s">
        <v>22</v>
      </c>
      <c r="Q153" s="134" t="s">
        <v>458</v>
      </c>
      <c r="R153" s="138" t="s">
        <v>20</v>
      </c>
    </row>
    <row r="154" spans="1:18" s="133" customFormat="1" ht="45" customHeight="1" x14ac:dyDescent="0.3">
      <c r="A154" s="133">
        <f t="shared" si="17"/>
        <v>2</v>
      </c>
      <c r="B154" s="133">
        <f t="shared" si="17"/>
        <v>80</v>
      </c>
      <c r="C154" s="133">
        <v>2015</v>
      </c>
      <c r="E154" s="138"/>
      <c r="F154" s="134"/>
      <c r="G154" s="141"/>
      <c r="H154" s="148"/>
      <c r="I154" s="143"/>
      <c r="J154" s="131"/>
      <c r="K154" s="131">
        <v>10000</v>
      </c>
      <c r="L154" s="131" t="s">
        <v>478</v>
      </c>
      <c r="M154" s="133" t="s">
        <v>441</v>
      </c>
      <c r="N154" s="134" t="s">
        <v>475</v>
      </c>
      <c r="O154" s="141">
        <v>41991</v>
      </c>
      <c r="P154" s="133" t="s">
        <v>21</v>
      </c>
      <c r="Q154" s="134" t="s">
        <v>475</v>
      </c>
      <c r="R154" s="138" t="s">
        <v>20</v>
      </c>
    </row>
    <row r="155" spans="1:18" s="133" customFormat="1" ht="52.8" x14ac:dyDescent="0.3">
      <c r="B155" s="133">
        <f t="shared" si="17"/>
        <v>81</v>
      </c>
      <c r="C155" s="133">
        <v>2015</v>
      </c>
      <c r="E155" s="138"/>
      <c r="F155" s="134"/>
      <c r="G155" s="141"/>
      <c r="H155" s="148"/>
      <c r="I155" s="143"/>
      <c r="J155" s="131"/>
      <c r="K155" s="131">
        <v>4500</v>
      </c>
      <c r="L155" s="132" t="s">
        <v>474</v>
      </c>
      <c r="N155" s="134"/>
      <c r="O155" s="140"/>
      <c r="P155" s="136"/>
      <c r="Q155" s="134" t="s">
        <v>460</v>
      </c>
      <c r="R155" s="138" t="s">
        <v>20</v>
      </c>
    </row>
    <row r="156" spans="1:18" s="133" customFormat="1" ht="52.8" x14ac:dyDescent="0.3">
      <c r="B156" s="133">
        <f t="shared" si="17"/>
        <v>82</v>
      </c>
      <c r="C156" s="133">
        <v>2015</v>
      </c>
      <c r="E156" s="138"/>
      <c r="F156" s="134"/>
      <c r="G156" s="141"/>
      <c r="H156" s="148"/>
      <c r="I156" s="143"/>
      <c r="J156" s="131"/>
      <c r="K156" s="131">
        <v>125.37</v>
      </c>
      <c r="L156" s="132" t="s">
        <v>474</v>
      </c>
      <c r="M156" s="133" t="s">
        <v>441</v>
      </c>
      <c r="N156" s="134" t="s">
        <v>477</v>
      </c>
      <c r="O156" s="135">
        <v>41934</v>
      </c>
      <c r="P156" s="136" t="s">
        <v>22</v>
      </c>
      <c r="Q156" s="134" t="s">
        <v>477</v>
      </c>
      <c r="R156" s="138" t="s">
        <v>20</v>
      </c>
    </row>
    <row r="157" spans="1:18" s="133" customFormat="1" ht="52.8" x14ac:dyDescent="0.3">
      <c r="A157" s="133">
        <f t="shared" ref="A157:B157" si="18">1+A156</f>
        <v>1</v>
      </c>
      <c r="B157" s="133">
        <f t="shared" si="18"/>
        <v>83</v>
      </c>
      <c r="C157" s="133">
        <v>2015</v>
      </c>
      <c r="E157" s="138"/>
      <c r="F157" s="134"/>
      <c r="G157" s="141"/>
      <c r="H157" s="148"/>
      <c r="I157" s="143"/>
      <c r="J157" s="131"/>
      <c r="K157" s="131">
        <v>406.52</v>
      </c>
      <c r="L157" s="132" t="s">
        <v>474</v>
      </c>
      <c r="M157" s="133" t="s">
        <v>441</v>
      </c>
      <c r="N157" s="134" t="s">
        <v>446</v>
      </c>
      <c r="O157" s="135">
        <v>41934</v>
      </c>
      <c r="P157" s="136" t="s">
        <v>22</v>
      </c>
      <c r="Q157" s="134" t="s">
        <v>454</v>
      </c>
      <c r="R157" s="138" t="s">
        <v>20</v>
      </c>
    </row>
    <row r="158" spans="1:18" s="133" customFormat="1" ht="52.8" x14ac:dyDescent="0.3">
      <c r="A158" s="133">
        <f>1+A157</f>
        <v>2</v>
      </c>
      <c r="B158" s="133">
        <f>1+B157</f>
        <v>84</v>
      </c>
      <c r="C158" s="133">
        <v>2015</v>
      </c>
      <c r="E158" s="138"/>
      <c r="F158" s="134"/>
      <c r="G158" s="141"/>
      <c r="H158" s="148"/>
      <c r="I158" s="143"/>
      <c r="J158" s="131"/>
      <c r="K158" s="131">
        <v>65.680000000000007</v>
      </c>
      <c r="L158" s="132" t="s">
        <v>474</v>
      </c>
      <c r="M158" s="133" t="s">
        <v>441</v>
      </c>
      <c r="N158" s="134" t="s">
        <v>446</v>
      </c>
      <c r="O158" s="135">
        <v>41934</v>
      </c>
      <c r="P158" s="136" t="s">
        <v>22</v>
      </c>
      <c r="Q158" s="134" t="s">
        <v>452</v>
      </c>
      <c r="R158" s="138" t="s">
        <v>20</v>
      </c>
    </row>
    <row r="159" spans="1:18" s="133" customFormat="1" ht="52.8" x14ac:dyDescent="0.3">
      <c r="B159" s="133">
        <f t="shared" ref="B159:B160" si="19">1+B158</f>
        <v>85</v>
      </c>
      <c r="C159" s="133">
        <v>2015</v>
      </c>
      <c r="E159" s="138"/>
      <c r="F159" s="134"/>
      <c r="G159" s="141"/>
      <c r="H159" s="148"/>
      <c r="I159" s="143"/>
      <c r="J159" s="131"/>
      <c r="K159" s="131">
        <v>40</v>
      </c>
      <c r="L159" s="132" t="s">
        <v>474</v>
      </c>
      <c r="N159" s="134"/>
      <c r="O159" s="141"/>
      <c r="P159" s="136" t="s">
        <v>22</v>
      </c>
      <c r="Q159" s="134" t="s">
        <v>480</v>
      </c>
      <c r="R159" s="138" t="s">
        <v>20</v>
      </c>
    </row>
    <row r="160" spans="1:18" s="133" customFormat="1" ht="52.8" x14ac:dyDescent="0.3">
      <c r="B160" s="133">
        <f t="shared" si="19"/>
        <v>86</v>
      </c>
      <c r="C160" s="133">
        <v>2015</v>
      </c>
      <c r="E160" s="138"/>
      <c r="F160" s="134"/>
      <c r="G160" s="141"/>
      <c r="H160" s="148"/>
      <c r="I160" s="143"/>
      <c r="J160" s="131"/>
      <c r="K160" s="131">
        <f>147.5+16.39</f>
        <v>163.89</v>
      </c>
      <c r="L160" s="132" t="s">
        <v>474</v>
      </c>
      <c r="M160" s="133" t="s">
        <v>441</v>
      </c>
      <c r="N160" s="146"/>
      <c r="O160" s="140"/>
      <c r="P160" s="136" t="s">
        <v>22</v>
      </c>
      <c r="Q160" s="134" t="s">
        <v>487</v>
      </c>
      <c r="R160" s="138" t="s">
        <v>20</v>
      </c>
    </row>
    <row r="161" spans="1:19" s="133" customFormat="1" ht="52.8" x14ac:dyDescent="0.3">
      <c r="A161" s="133">
        <f t="shared" ref="A161:B163" si="20">1+A160</f>
        <v>1</v>
      </c>
      <c r="B161" s="133">
        <f t="shared" si="20"/>
        <v>87</v>
      </c>
      <c r="C161" s="133">
        <v>2015</v>
      </c>
      <c r="E161" s="138"/>
      <c r="F161" s="134"/>
      <c r="G161" s="141"/>
      <c r="H161" s="148"/>
      <c r="I161" s="143"/>
      <c r="J161" s="132"/>
      <c r="K161" s="132">
        <v>110.66</v>
      </c>
      <c r="L161" s="132" t="s">
        <v>474</v>
      </c>
      <c r="M161" s="133" t="s">
        <v>441</v>
      </c>
      <c r="N161" s="134" t="s">
        <v>446</v>
      </c>
      <c r="O161" s="135">
        <v>41934</v>
      </c>
      <c r="P161" s="136" t="s">
        <v>22</v>
      </c>
      <c r="Q161" s="134" t="s">
        <v>458</v>
      </c>
      <c r="R161" s="138" t="s">
        <v>20</v>
      </c>
    </row>
    <row r="162" spans="1:19" s="133" customFormat="1" ht="60" customHeight="1" x14ac:dyDescent="0.3">
      <c r="B162" s="133">
        <f t="shared" si="20"/>
        <v>88</v>
      </c>
      <c r="C162" s="133">
        <v>2015</v>
      </c>
      <c r="E162" s="138"/>
      <c r="F162" s="134"/>
      <c r="G162" s="141"/>
      <c r="H162" s="148"/>
      <c r="I162" s="143"/>
      <c r="J162" s="132"/>
      <c r="K162" s="132">
        <v>46.69</v>
      </c>
      <c r="L162" s="132" t="s">
        <v>474</v>
      </c>
      <c r="M162" s="133" t="s">
        <v>441</v>
      </c>
      <c r="N162" s="134"/>
      <c r="O162" s="140"/>
      <c r="P162" s="136" t="s">
        <v>22</v>
      </c>
      <c r="Q162" s="134" t="s">
        <v>464</v>
      </c>
      <c r="R162" s="138" t="s">
        <v>20</v>
      </c>
      <c r="S162" s="144"/>
    </row>
    <row r="163" spans="1:19" s="133" customFormat="1" ht="52.8" x14ac:dyDescent="0.3">
      <c r="B163" s="133">
        <f t="shared" si="20"/>
        <v>89</v>
      </c>
      <c r="C163" s="133">
        <v>2015</v>
      </c>
      <c r="E163" s="143"/>
      <c r="F163" s="134"/>
      <c r="G163" s="141"/>
      <c r="H163" s="148"/>
      <c r="I163" s="143"/>
      <c r="J163" s="132"/>
      <c r="K163" s="132">
        <v>475.02</v>
      </c>
      <c r="L163" s="132" t="s">
        <v>474</v>
      </c>
      <c r="N163" s="134"/>
      <c r="O163" s="135"/>
      <c r="P163" s="136"/>
      <c r="Q163" s="137" t="s">
        <v>479</v>
      </c>
      <c r="R163" s="138" t="s">
        <v>20</v>
      </c>
    </row>
    <row r="164" spans="1:19" s="133" customFormat="1" ht="52.8" x14ac:dyDescent="0.3">
      <c r="A164" s="133">
        <f t="shared" ref="A164:B168" si="21">1+A163</f>
        <v>1</v>
      </c>
      <c r="B164" s="133">
        <f t="shared" si="21"/>
        <v>90</v>
      </c>
      <c r="C164" s="133">
        <v>2015</v>
      </c>
      <c r="E164" s="138"/>
      <c r="F164" s="134"/>
      <c r="G164" s="141"/>
      <c r="H164" s="148"/>
      <c r="I164" s="143"/>
      <c r="J164" s="131"/>
      <c r="K164" s="131">
        <v>60</v>
      </c>
      <c r="L164" s="132" t="s">
        <v>474</v>
      </c>
      <c r="M164" s="133" t="s">
        <v>441</v>
      </c>
      <c r="N164" s="134" t="s">
        <v>446</v>
      </c>
      <c r="O164" s="135">
        <v>41934</v>
      </c>
      <c r="P164" s="136" t="s">
        <v>22</v>
      </c>
      <c r="Q164" s="134" t="s">
        <v>450</v>
      </c>
      <c r="R164" s="138" t="s">
        <v>20</v>
      </c>
    </row>
    <row r="165" spans="1:19" s="133" customFormat="1" ht="52.8" x14ac:dyDescent="0.3">
      <c r="A165" s="133">
        <f t="shared" si="21"/>
        <v>2</v>
      </c>
      <c r="B165" s="133">
        <f t="shared" si="21"/>
        <v>91</v>
      </c>
      <c r="C165" s="133">
        <v>2015</v>
      </c>
      <c r="E165" s="138"/>
      <c r="F165" s="134"/>
      <c r="G165" s="141"/>
      <c r="H165" s="148"/>
      <c r="I165" s="143"/>
      <c r="J165" s="131"/>
      <c r="K165" s="131">
        <f>42+5.5</f>
        <v>47.5</v>
      </c>
      <c r="L165" s="132" t="s">
        <v>474</v>
      </c>
      <c r="M165" s="133" t="s">
        <v>441</v>
      </c>
      <c r="N165" s="134" t="s">
        <v>446</v>
      </c>
      <c r="O165" s="135">
        <v>41934</v>
      </c>
      <c r="P165" s="136" t="s">
        <v>22</v>
      </c>
      <c r="Q165" s="134" t="s">
        <v>454</v>
      </c>
      <c r="R165" s="138" t="s">
        <v>20</v>
      </c>
    </row>
    <row r="166" spans="1:19" s="133" customFormat="1" ht="52.8" x14ac:dyDescent="0.3">
      <c r="A166" s="133" t="e">
        <f>1+#REF!</f>
        <v>#REF!</v>
      </c>
      <c r="B166" s="133">
        <f t="shared" si="21"/>
        <v>92</v>
      </c>
      <c r="C166" s="133">
        <v>2015</v>
      </c>
      <c r="E166" s="138"/>
      <c r="F166" s="134"/>
      <c r="G166" s="141"/>
      <c r="H166" s="148"/>
      <c r="I166" s="143"/>
      <c r="J166" s="131"/>
      <c r="K166" s="131">
        <v>147.54</v>
      </c>
      <c r="L166" s="132" t="s">
        <v>474</v>
      </c>
      <c r="M166" s="133" t="s">
        <v>441</v>
      </c>
      <c r="N166" s="134" t="s">
        <v>446</v>
      </c>
      <c r="O166" s="135">
        <v>41934</v>
      </c>
      <c r="P166" s="136" t="s">
        <v>22</v>
      </c>
      <c r="Q166" s="134" t="s">
        <v>446</v>
      </c>
      <c r="R166" s="138" t="s">
        <v>20</v>
      </c>
    </row>
    <row r="167" spans="1:19" s="133" customFormat="1" ht="52.8" x14ac:dyDescent="0.3">
      <c r="B167" s="133">
        <f t="shared" si="21"/>
        <v>93</v>
      </c>
      <c r="C167" s="133">
        <v>2015</v>
      </c>
      <c r="E167" s="138"/>
      <c r="F167" s="134"/>
      <c r="G167" s="141"/>
      <c r="H167" s="148"/>
      <c r="I167" s="143"/>
      <c r="J167" s="132"/>
      <c r="K167" s="132">
        <f>278.69+262.3</f>
        <v>540.99</v>
      </c>
      <c r="L167" s="132" t="s">
        <v>474</v>
      </c>
      <c r="M167" s="133" t="s">
        <v>441</v>
      </c>
      <c r="N167" s="146">
        <v>1554950558</v>
      </c>
      <c r="O167" s="140"/>
      <c r="P167" s="136" t="s">
        <v>22</v>
      </c>
      <c r="Q167" s="134" t="s">
        <v>487</v>
      </c>
      <c r="R167" s="138" t="s">
        <v>20</v>
      </c>
    </row>
    <row r="168" spans="1:19" s="133" customFormat="1" ht="52.8" x14ac:dyDescent="0.3">
      <c r="B168" s="133">
        <f t="shared" si="21"/>
        <v>94</v>
      </c>
      <c r="C168" s="133">
        <v>2015</v>
      </c>
      <c r="E168" s="138"/>
      <c r="F168" s="134"/>
      <c r="G168" s="141"/>
      <c r="H168" s="148"/>
      <c r="I168" s="143"/>
      <c r="J168" s="131"/>
      <c r="K168" s="131">
        <v>1268</v>
      </c>
      <c r="L168" s="132" t="s">
        <v>474</v>
      </c>
      <c r="N168" s="146"/>
      <c r="O168" s="140"/>
      <c r="P168" s="136"/>
      <c r="Q168" s="134" t="s">
        <v>459</v>
      </c>
      <c r="R168" s="138" t="s">
        <v>20</v>
      </c>
    </row>
    <row r="169" spans="1:19" s="133" customFormat="1" ht="45" customHeight="1" x14ac:dyDescent="0.3">
      <c r="D169" s="136"/>
      <c r="E169" s="143"/>
      <c r="F169" s="134"/>
      <c r="H169" s="143"/>
      <c r="I169" s="143"/>
      <c r="J169" s="131"/>
      <c r="K169" s="131"/>
      <c r="L169" s="131"/>
      <c r="N169" s="134"/>
      <c r="R169" s="143"/>
    </row>
    <row r="170" spans="1:19" s="133" customFormat="1" ht="45" customHeight="1" x14ac:dyDescent="0.3">
      <c r="D170" s="136"/>
      <c r="E170" s="143"/>
      <c r="F170" s="134"/>
      <c r="H170" s="143"/>
      <c r="I170" s="143"/>
      <c r="J170" s="131"/>
      <c r="K170" s="131"/>
      <c r="L170" s="131"/>
      <c r="N170" s="134"/>
      <c r="R170" s="143"/>
    </row>
    <row r="171" spans="1:19" s="133" customFormat="1" ht="45" customHeight="1" x14ac:dyDescent="0.3">
      <c r="D171" s="136"/>
      <c r="E171" s="143"/>
      <c r="F171" s="134"/>
      <c r="H171" s="143"/>
      <c r="I171" s="143"/>
      <c r="J171" s="131"/>
      <c r="K171" s="131"/>
      <c r="L171" s="131"/>
      <c r="N171" s="134"/>
      <c r="R171" s="143"/>
    </row>
    <row r="172" spans="1:19" s="133" customFormat="1" ht="45" customHeight="1" x14ac:dyDescent="0.3">
      <c r="D172" s="136"/>
      <c r="E172" s="143"/>
      <c r="F172" s="134"/>
      <c r="H172" s="143"/>
      <c r="I172" s="143"/>
      <c r="J172" s="131"/>
      <c r="K172" s="131"/>
      <c r="L172" s="131"/>
      <c r="N172" s="134"/>
      <c r="R172" s="143"/>
    </row>
    <row r="173" spans="1:19" s="133" customFormat="1" ht="45" customHeight="1" x14ac:dyDescent="0.3">
      <c r="D173" s="136"/>
      <c r="E173" s="143"/>
      <c r="F173" s="134"/>
      <c r="H173" s="143"/>
      <c r="I173" s="143"/>
      <c r="J173" s="131"/>
      <c r="K173" s="131"/>
      <c r="L173" s="131"/>
      <c r="N173" s="134"/>
      <c r="R173" s="143"/>
    </row>
    <row r="174" spans="1:19" s="133" customFormat="1" ht="45" customHeight="1" x14ac:dyDescent="0.3">
      <c r="D174" s="136"/>
      <c r="E174" s="143"/>
      <c r="F174" s="134"/>
      <c r="H174" s="143"/>
      <c r="I174" s="143"/>
      <c r="J174" s="131"/>
      <c r="K174" s="131"/>
      <c r="L174" s="131"/>
      <c r="N174" s="134"/>
      <c r="R174" s="143"/>
    </row>
    <row r="175" spans="1:19" s="133" customFormat="1" ht="45" customHeight="1" x14ac:dyDescent="0.3">
      <c r="D175" s="136"/>
      <c r="E175" s="143"/>
      <c r="F175" s="134"/>
      <c r="H175" s="143"/>
      <c r="I175" s="143"/>
      <c r="J175" s="131"/>
      <c r="K175" s="131"/>
      <c r="L175" s="131"/>
      <c r="N175" s="134"/>
      <c r="R175" s="143"/>
    </row>
    <row r="176" spans="1:19" s="133" customFormat="1" ht="45" customHeight="1" x14ac:dyDescent="0.3">
      <c r="D176" s="136"/>
      <c r="E176" s="143"/>
      <c r="F176" s="134"/>
      <c r="H176" s="143"/>
      <c r="I176" s="143"/>
      <c r="J176" s="131"/>
      <c r="K176" s="131"/>
      <c r="L176" s="131"/>
      <c r="N176" s="134"/>
      <c r="R176" s="143"/>
    </row>
    <row r="177" spans="4:18" s="133" customFormat="1" ht="45" customHeight="1" x14ac:dyDescent="0.3">
      <c r="D177" s="136"/>
      <c r="E177" s="143"/>
      <c r="F177" s="134"/>
      <c r="H177" s="143"/>
      <c r="I177" s="143"/>
      <c r="J177" s="131"/>
      <c r="K177" s="131"/>
      <c r="L177" s="131"/>
      <c r="N177" s="134"/>
      <c r="R177" s="143"/>
    </row>
    <row r="178" spans="4:18" s="133" customFormat="1" ht="45" customHeight="1" x14ac:dyDescent="0.3">
      <c r="D178" s="136"/>
      <c r="E178" s="143"/>
      <c r="F178" s="134"/>
      <c r="H178" s="143"/>
      <c r="I178" s="143"/>
      <c r="J178" s="131"/>
      <c r="K178" s="131"/>
      <c r="L178" s="131"/>
      <c r="N178" s="134"/>
      <c r="R178" s="143"/>
    </row>
    <row r="179" spans="4:18" s="133" customFormat="1" ht="45" customHeight="1" x14ac:dyDescent="0.3">
      <c r="D179" s="136"/>
      <c r="E179" s="143"/>
      <c r="F179" s="134"/>
      <c r="H179" s="143"/>
      <c r="I179" s="143"/>
      <c r="J179" s="131"/>
      <c r="K179" s="131"/>
      <c r="L179" s="131"/>
      <c r="N179" s="134"/>
      <c r="R179" s="143"/>
    </row>
    <row r="180" spans="4:18" s="133" customFormat="1" ht="45" customHeight="1" x14ac:dyDescent="0.3">
      <c r="D180" s="136"/>
      <c r="E180" s="143"/>
      <c r="F180" s="134"/>
      <c r="H180" s="143"/>
      <c r="I180" s="143"/>
      <c r="J180" s="131"/>
      <c r="K180" s="131"/>
      <c r="L180" s="131"/>
      <c r="N180" s="134"/>
      <c r="R180" s="143"/>
    </row>
    <row r="181" spans="4:18" s="133" customFormat="1" ht="45" customHeight="1" x14ac:dyDescent="0.3">
      <c r="D181" s="136"/>
      <c r="E181" s="143"/>
      <c r="F181" s="134"/>
      <c r="H181" s="143"/>
      <c r="I181" s="143"/>
      <c r="J181" s="131"/>
      <c r="K181" s="131"/>
      <c r="L181" s="131"/>
      <c r="N181" s="134"/>
      <c r="R181" s="143"/>
    </row>
    <row r="182" spans="4:18" s="133" customFormat="1" ht="45" customHeight="1" x14ac:dyDescent="0.3">
      <c r="D182" s="136"/>
      <c r="E182" s="143"/>
      <c r="F182" s="134"/>
      <c r="H182" s="143"/>
      <c r="I182" s="143"/>
      <c r="J182" s="131"/>
      <c r="K182" s="131"/>
      <c r="L182" s="131"/>
      <c r="N182" s="134"/>
      <c r="R182" s="143"/>
    </row>
    <row r="183" spans="4:18" s="133" customFormat="1" ht="45" customHeight="1" x14ac:dyDescent="0.3">
      <c r="D183" s="136"/>
      <c r="E183" s="143"/>
      <c r="F183" s="134"/>
      <c r="H183" s="143"/>
      <c r="I183" s="143"/>
      <c r="J183" s="131"/>
      <c r="K183" s="131"/>
      <c r="L183" s="131"/>
      <c r="N183" s="134"/>
      <c r="R183" s="143"/>
    </row>
    <row r="184" spans="4:18" s="133" customFormat="1" ht="45" customHeight="1" x14ac:dyDescent="0.3">
      <c r="D184" s="136"/>
      <c r="E184" s="143"/>
      <c r="F184" s="134"/>
      <c r="H184" s="143"/>
      <c r="I184" s="143"/>
      <c r="J184" s="131"/>
      <c r="K184" s="131"/>
      <c r="L184" s="131"/>
      <c r="N184" s="134"/>
      <c r="R184" s="143"/>
    </row>
    <row r="185" spans="4:18" s="133" customFormat="1" ht="45" customHeight="1" x14ac:dyDescent="0.3">
      <c r="D185" s="136"/>
      <c r="E185" s="143"/>
      <c r="F185" s="134"/>
      <c r="H185" s="143"/>
      <c r="I185" s="143"/>
      <c r="J185" s="131"/>
      <c r="K185" s="131"/>
      <c r="L185" s="131"/>
      <c r="N185" s="134"/>
      <c r="R185" s="143"/>
    </row>
    <row r="186" spans="4:18" s="133" customFormat="1" ht="45" customHeight="1" x14ac:dyDescent="0.3">
      <c r="D186" s="136"/>
      <c r="E186" s="143"/>
      <c r="F186" s="134"/>
      <c r="H186" s="143"/>
      <c r="I186" s="143"/>
      <c r="J186" s="131"/>
      <c r="K186" s="131"/>
      <c r="L186" s="131"/>
      <c r="N186" s="134"/>
      <c r="R186" s="143"/>
    </row>
    <row r="187" spans="4:18" s="133" customFormat="1" ht="45" customHeight="1" x14ac:dyDescent="0.3">
      <c r="D187" s="136"/>
      <c r="E187" s="143"/>
      <c r="F187" s="134"/>
      <c r="H187" s="143"/>
      <c r="I187" s="143"/>
      <c r="J187" s="131"/>
      <c r="K187" s="131"/>
      <c r="L187" s="131"/>
      <c r="N187" s="134"/>
      <c r="R187" s="143"/>
    </row>
    <row r="188" spans="4:18" s="133" customFormat="1" ht="45" customHeight="1" x14ac:dyDescent="0.3">
      <c r="D188" s="136"/>
      <c r="E188" s="143"/>
      <c r="F188" s="134"/>
      <c r="H188" s="143"/>
      <c r="I188" s="143"/>
      <c r="J188" s="131"/>
      <c r="K188" s="131"/>
      <c r="L188" s="131"/>
      <c r="N188" s="134"/>
      <c r="R188" s="143"/>
    </row>
    <row r="189" spans="4:18" s="133" customFormat="1" ht="45" customHeight="1" x14ac:dyDescent="0.3">
      <c r="D189" s="136"/>
      <c r="E189" s="143"/>
      <c r="F189" s="134"/>
      <c r="H189" s="143"/>
      <c r="I189" s="143"/>
      <c r="J189" s="131"/>
      <c r="K189" s="131"/>
      <c r="L189" s="131"/>
      <c r="N189" s="134"/>
      <c r="R189" s="143"/>
    </row>
    <row r="190" spans="4:18" s="133" customFormat="1" ht="45" customHeight="1" x14ac:dyDescent="0.3">
      <c r="D190" s="136"/>
      <c r="E190" s="143"/>
      <c r="F190" s="134"/>
      <c r="H190" s="143"/>
      <c r="I190" s="143"/>
      <c r="J190" s="131"/>
      <c r="K190" s="131"/>
      <c r="L190" s="131"/>
      <c r="N190" s="134"/>
      <c r="R190" s="143"/>
    </row>
    <row r="191" spans="4:18" s="133" customFormat="1" ht="45" customHeight="1" x14ac:dyDescent="0.3">
      <c r="D191" s="136"/>
      <c r="E191" s="143"/>
      <c r="F191" s="134"/>
      <c r="H191" s="143"/>
      <c r="I191" s="143"/>
      <c r="J191" s="131"/>
      <c r="K191" s="131"/>
      <c r="L191" s="131"/>
      <c r="N191" s="134"/>
      <c r="R191" s="143"/>
    </row>
    <row r="192" spans="4:18" s="133" customFormat="1" ht="45" customHeight="1" x14ac:dyDescent="0.3">
      <c r="D192" s="136"/>
      <c r="E192" s="143"/>
      <c r="F192" s="134"/>
      <c r="H192" s="143"/>
      <c r="I192" s="143"/>
      <c r="J192" s="131"/>
      <c r="K192" s="131"/>
      <c r="L192" s="131"/>
      <c r="N192" s="134"/>
      <c r="R192" s="143"/>
    </row>
    <row r="193" spans="4:18" s="133" customFormat="1" ht="45" customHeight="1" x14ac:dyDescent="0.3">
      <c r="D193" s="136"/>
      <c r="E193" s="143"/>
      <c r="F193" s="134"/>
      <c r="H193" s="143"/>
      <c r="I193" s="143"/>
      <c r="J193" s="131"/>
      <c r="K193" s="131"/>
      <c r="L193" s="131"/>
      <c r="N193" s="134"/>
      <c r="R193" s="143"/>
    </row>
    <row r="194" spans="4:18" s="133" customFormat="1" ht="45" customHeight="1" x14ac:dyDescent="0.3">
      <c r="D194" s="136"/>
      <c r="E194" s="143"/>
      <c r="F194" s="134"/>
      <c r="H194" s="143"/>
      <c r="I194" s="143"/>
      <c r="J194" s="131"/>
      <c r="K194" s="131"/>
      <c r="L194" s="131"/>
      <c r="N194" s="134"/>
      <c r="R194" s="143"/>
    </row>
    <row r="195" spans="4:18" s="133" customFormat="1" ht="45" customHeight="1" x14ac:dyDescent="0.3">
      <c r="D195" s="136"/>
      <c r="E195" s="143"/>
      <c r="F195" s="134"/>
      <c r="H195" s="143"/>
      <c r="I195" s="143"/>
      <c r="J195" s="131"/>
      <c r="K195" s="131"/>
      <c r="L195" s="131"/>
      <c r="N195" s="134"/>
      <c r="R195" s="143"/>
    </row>
    <row r="196" spans="4:18" s="133" customFormat="1" ht="45" customHeight="1" x14ac:dyDescent="0.3">
      <c r="D196" s="136"/>
      <c r="E196" s="143"/>
      <c r="F196" s="134"/>
      <c r="H196" s="143"/>
      <c r="I196" s="143"/>
      <c r="J196" s="131"/>
      <c r="K196" s="131"/>
      <c r="L196" s="131"/>
      <c r="N196" s="134"/>
      <c r="R196" s="143"/>
    </row>
    <row r="197" spans="4:18" s="133" customFormat="1" ht="45" customHeight="1" x14ac:dyDescent="0.3">
      <c r="D197" s="136"/>
      <c r="E197" s="143"/>
      <c r="F197" s="134"/>
      <c r="H197" s="143"/>
      <c r="I197" s="143"/>
      <c r="J197" s="131"/>
      <c r="K197" s="131"/>
      <c r="L197" s="131"/>
      <c r="N197" s="134"/>
      <c r="R197" s="143"/>
    </row>
    <row r="198" spans="4:18" s="133" customFormat="1" ht="45" customHeight="1" x14ac:dyDescent="0.3">
      <c r="D198" s="136"/>
      <c r="E198" s="143"/>
      <c r="F198" s="134"/>
      <c r="H198" s="143"/>
      <c r="I198" s="143"/>
      <c r="J198" s="131"/>
      <c r="K198" s="131"/>
      <c r="L198" s="131"/>
      <c r="N198" s="134"/>
      <c r="R198" s="143"/>
    </row>
    <row r="199" spans="4:18" s="133" customFormat="1" ht="45" customHeight="1" x14ac:dyDescent="0.3">
      <c r="D199" s="136"/>
      <c r="E199" s="143"/>
      <c r="F199" s="134"/>
      <c r="H199" s="143"/>
      <c r="I199" s="143"/>
      <c r="J199" s="131"/>
      <c r="K199" s="131"/>
      <c r="L199" s="131"/>
      <c r="N199" s="134"/>
      <c r="R199" s="143"/>
    </row>
    <row r="200" spans="4:18" s="133" customFormat="1" ht="45" customHeight="1" x14ac:dyDescent="0.3">
      <c r="D200" s="136"/>
      <c r="E200" s="143"/>
      <c r="F200" s="134"/>
      <c r="H200" s="143"/>
      <c r="I200" s="143"/>
      <c r="J200" s="131"/>
      <c r="K200" s="131"/>
      <c r="L200" s="131"/>
      <c r="N200" s="134"/>
      <c r="R200" s="143"/>
    </row>
    <row r="201" spans="4:18" s="133" customFormat="1" ht="45" customHeight="1" x14ac:dyDescent="0.3">
      <c r="D201" s="136"/>
      <c r="E201" s="143"/>
      <c r="F201" s="134"/>
      <c r="H201" s="143"/>
      <c r="I201" s="143"/>
      <c r="J201" s="131"/>
      <c r="K201" s="131"/>
      <c r="L201" s="131"/>
      <c r="N201" s="134"/>
      <c r="R201" s="143"/>
    </row>
    <row r="202" spans="4:18" s="133" customFormat="1" ht="45" customHeight="1" x14ac:dyDescent="0.3">
      <c r="D202" s="136"/>
      <c r="E202" s="143"/>
      <c r="F202" s="134"/>
      <c r="H202" s="143"/>
      <c r="I202" s="143"/>
      <c r="J202" s="131"/>
      <c r="K202" s="131"/>
      <c r="L202" s="131"/>
      <c r="N202" s="134"/>
      <c r="R202" s="143"/>
    </row>
    <row r="203" spans="4:18" s="133" customFormat="1" ht="45" customHeight="1" x14ac:dyDescent="0.3">
      <c r="D203" s="136"/>
      <c r="E203" s="143"/>
      <c r="F203" s="134"/>
      <c r="H203" s="143"/>
      <c r="I203" s="143"/>
      <c r="J203" s="131"/>
      <c r="K203" s="131"/>
      <c r="L203" s="131"/>
      <c r="N203" s="134"/>
      <c r="R203" s="143"/>
    </row>
    <row r="204" spans="4:18" s="133" customFormat="1" ht="45" customHeight="1" x14ac:dyDescent="0.3">
      <c r="D204" s="136"/>
      <c r="E204" s="143"/>
      <c r="F204" s="134"/>
      <c r="H204" s="143"/>
      <c r="I204" s="143"/>
      <c r="J204" s="131"/>
      <c r="K204" s="131"/>
      <c r="L204" s="131"/>
      <c r="N204" s="134"/>
      <c r="R204" s="143"/>
    </row>
    <row r="205" spans="4:18" s="133" customFormat="1" ht="45" customHeight="1" x14ac:dyDescent="0.3">
      <c r="D205" s="136"/>
      <c r="E205" s="143"/>
      <c r="F205" s="134"/>
      <c r="H205" s="143"/>
      <c r="I205" s="143"/>
      <c r="J205" s="131"/>
      <c r="K205" s="131"/>
      <c r="L205" s="131"/>
      <c r="N205" s="134"/>
      <c r="R205" s="143"/>
    </row>
    <row r="206" spans="4:18" s="133" customFormat="1" ht="45" customHeight="1" x14ac:dyDescent="0.3">
      <c r="D206" s="136"/>
      <c r="E206" s="143"/>
      <c r="F206" s="134"/>
      <c r="H206" s="143"/>
      <c r="I206" s="143"/>
      <c r="J206" s="131"/>
      <c r="K206" s="131"/>
      <c r="L206" s="131"/>
      <c r="N206" s="134"/>
      <c r="R206" s="143"/>
    </row>
    <row r="207" spans="4:18" s="133" customFormat="1" ht="45" customHeight="1" x14ac:dyDescent="0.3">
      <c r="D207" s="136"/>
      <c r="E207" s="143"/>
      <c r="F207" s="134"/>
      <c r="H207" s="143"/>
      <c r="I207" s="143"/>
      <c r="J207" s="131"/>
      <c r="K207" s="131"/>
      <c r="L207" s="131"/>
      <c r="N207" s="134"/>
      <c r="R207" s="143"/>
    </row>
    <row r="208" spans="4:18" s="133" customFormat="1" ht="45" customHeight="1" x14ac:dyDescent="0.3">
      <c r="D208" s="136"/>
      <c r="E208" s="143"/>
      <c r="F208" s="134"/>
      <c r="H208" s="143"/>
      <c r="I208" s="143"/>
      <c r="J208" s="131"/>
      <c r="K208" s="131"/>
      <c r="L208" s="131"/>
      <c r="N208" s="134"/>
      <c r="R208" s="143"/>
    </row>
    <row r="209" spans="4:18" s="133" customFormat="1" ht="45" customHeight="1" x14ac:dyDescent="0.3">
      <c r="D209" s="136"/>
      <c r="E209" s="143"/>
      <c r="F209" s="134"/>
      <c r="H209" s="143"/>
      <c r="I209" s="143"/>
      <c r="J209" s="131"/>
      <c r="K209" s="131"/>
      <c r="L209" s="131"/>
      <c r="N209" s="134"/>
      <c r="R209" s="143"/>
    </row>
    <row r="210" spans="4:18" s="133" customFormat="1" ht="45" customHeight="1" x14ac:dyDescent="0.3">
      <c r="D210" s="136"/>
      <c r="E210" s="143"/>
      <c r="F210" s="134"/>
      <c r="H210" s="143"/>
      <c r="I210" s="143"/>
      <c r="J210" s="131"/>
      <c r="K210" s="131"/>
      <c r="L210" s="131"/>
      <c r="N210" s="134"/>
      <c r="R210" s="143"/>
    </row>
    <row r="211" spans="4:18" s="133" customFormat="1" ht="45" customHeight="1" x14ac:dyDescent="0.3">
      <c r="D211" s="136"/>
      <c r="E211" s="143"/>
      <c r="F211" s="134"/>
      <c r="H211" s="143"/>
      <c r="I211" s="143"/>
      <c r="J211" s="131"/>
      <c r="K211" s="131"/>
      <c r="L211" s="131"/>
      <c r="N211" s="134"/>
      <c r="R211" s="143"/>
    </row>
    <row r="212" spans="4:18" s="133" customFormat="1" ht="45" customHeight="1" x14ac:dyDescent="0.3">
      <c r="D212" s="136"/>
      <c r="E212" s="143"/>
      <c r="F212" s="134"/>
      <c r="H212" s="143"/>
      <c r="I212" s="143"/>
      <c r="J212" s="131"/>
      <c r="K212" s="131"/>
      <c r="L212" s="131"/>
      <c r="N212" s="134"/>
      <c r="R212" s="143"/>
    </row>
    <row r="213" spans="4:18" s="133" customFormat="1" ht="45" customHeight="1" x14ac:dyDescent="0.3">
      <c r="D213" s="136"/>
      <c r="E213" s="143"/>
      <c r="F213" s="134"/>
      <c r="H213" s="143"/>
      <c r="I213" s="143"/>
      <c r="J213" s="131"/>
      <c r="K213" s="131"/>
      <c r="L213" s="131"/>
      <c r="N213" s="134"/>
      <c r="R213" s="143"/>
    </row>
    <row r="214" spans="4:18" s="133" customFormat="1" ht="45" customHeight="1" x14ac:dyDescent="0.3">
      <c r="D214" s="136"/>
      <c r="E214" s="143"/>
      <c r="F214" s="134"/>
      <c r="H214" s="143"/>
      <c r="I214" s="143"/>
      <c r="J214" s="131"/>
      <c r="K214" s="131"/>
      <c r="L214" s="131"/>
      <c r="N214" s="134"/>
      <c r="R214" s="143"/>
    </row>
    <row r="215" spans="4:18" s="133" customFormat="1" ht="45" customHeight="1" x14ac:dyDescent="0.3">
      <c r="D215" s="136"/>
      <c r="E215" s="143"/>
      <c r="F215" s="134"/>
      <c r="H215" s="143"/>
      <c r="I215" s="143"/>
      <c r="J215" s="131"/>
      <c r="K215" s="131"/>
      <c r="L215" s="131"/>
      <c r="N215" s="134"/>
      <c r="R215" s="143"/>
    </row>
    <row r="216" spans="4:18" s="133" customFormat="1" ht="45" customHeight="1" x14ac:dyDescent="0.3">
      <c r="D216" s="136"/>
      <c r="E216" s="143"/>
      <c r="F216" s="134"/>
      <c r="H216" s="143"/>
      <c r="I216" s="143"/>
      <c r="J216" s="131"/>
      <c r="K216" s="131"/>
      <c r="L216" s="131"/>
      <c r="N216" s="134"/>
      <c r="R216" s="143"/>
    </row>
    <row r="217" spans="4:18" s="133" customFormat="1" ht="45" customHeight="1" x14ac:dyDescent="0.3">
      <c r="D217" s="136"/>
      <c r="E217" s="143"/>
      <c r="F217" s="134"/>
      <c r="H217" s="143"/>
      <c r="I217" s="143"/>
      <c r="J217" s="131"/>
      <c r="K217" s="131"/>
      <c r="L217" s="131"/>
      <c r="N217" s="134"/>
      <c r="R217" s="143"/>
    </row>
    <row r="218" spans="4:18" s="133" customFormat="1" ht="45" customHeight="1" x14ac:dyDescent="0.3">
      <c r="D218" s="136"/>
      <c r="E218" s="143"/>
      <c r="F218" s="134"/>
      <c r="H218" s="143"/>
      <c r="I218" s="143"/>
      <c r="J218" s="131"/>
      <c r="K218" s="131"/>
      <c r="L218" s="131"/>
      <c r="N218" s="134"/>
      <c r="R218" s="143"/>
    </row>
    <row r="219" spans="4:18" s="133" customFormat="1" ht="45" customHeight="1" x14ac:dyDescent="0.3">
      <c r="D219" s="136"/>
      <c r="E219" s="143"/>
      <c r="F219" s="134"/>
      <c r="H219" s="143"/>
      <c r="I219" s="143"/>
      <c r="J219" s="131"/>
      <c r="K219" s="131"/>
      <c r="L219" s="131"/>
      <c r="N219" s="134"/>
      <c r="R219" s="143"/>
    </row>
    <row r="220" spans="4:18" s="133" customFormat="1" ht="45" customHeight="1" x14ac:dyDescent="0.3">
      <c r="D220" s="136"/>
      <c r="E220" s="143"/>
      <c r="F220" s="134"/>
      <c r="H220" s="143"/>
      <c r="I220" s="143"/>
      <c r="J220" s="131"/>
      <c r="K220" s="131"/>
      <c r="L220" s="131"/>
      <c r="N220" s="134"/>
      <c r="R220" s="143"/>
    </row>
    <row r="221" spans="4:18" s="133" customFormat="1" ht="45" customHeight="1" x14ac:dyDescent="0.3">
      <c r="D221" s="136"/>
      <c r="E221" s="143"/>
      <c r="F221" s="134"/>
      <c r="H221" s="143"/>
      <c r="I221" s="143"/>
      <c r="J221" s="131"/>
      <c r="K221" s="131"/>
      <c r="L221" s="131"/>
      <c r="N221" s="134"/>
      <c r="R221" s="143"/>
    </row>
    <row r="222" spans="4:18" s="133" customFormat="1" ht="45" customHeight="1" x14ac:dyDescent="0.3">
      <c r="D222" s="136"/>
      <c r="E222" s="143"/>
      <c r="F222" s="134"/>
      <c r="H222" s="143"/>
      <c r="I222" s="143"/>
      <c r="J222" s="131"/>
      <c r="K222" s="131"/>
      <c r="L222" s="131"/>
      <c r="N222" s="134"/>
      <c r="R222" s="143"/>
    </row>
    <row r="223" spans="4:18" s="133" customFormat="1" ht="45" customHeight="1" x14ac:dyDescent="0.3">
      <c r="D223" s="136"/>
      <c r="E223" s="143"/>
      <c r="F223" s="134"/>
      <c r="H223" s="143"/>
      <c r="I223" s="143"/>
      <c r="J223" s="131"/>
      <c r="K223" s="131"/>
      <c r="L223" s="131"/>
      <c r="N223" s="134"/>
      <c r="R223" s="143"/>
    </row>
    <row r="224" spans="4:18" s="133" customFormat="1" ht="45" customHeight="1" x14ac:dyDescent="0.3">
      <c r="D224" s="136"/>
      <c r="E224" s="143"/>
      <c r="F224" s="134"/>
      <c r="H224" s="143"/>
      <c r="I224" s="143"/>
      <c r="J224" s="131"/>
      <c r="K224" s="131"/>
      <c r="L224" s="131"/>
      <c r="N224" s="134"/>
      <c r="R224" s="143"/>
    </row>
    <row r="225" spans="4:18" s="133" customFormat="1" ht="45" customHeight="1" x14ac:dyDescent="0.3">
      <c r="D225" s="136"/>
      <c r="E225" s="143"/>
      <c r="F225" s="134"/>
      <c r="H225" s="143"/>
      <c r="I225" s="143"/>
      <c r="J225" s="131"/>
      <c r="K225" s="131"/>
      <c r="L225" s="131"/>
      <c r="N225" s="134"/>
      <c r="R225" s="143"/>
    </row>
    <row r="226" spans="4:18" s="133" customFormat="1" ht="45" customHeight="1" x14ac:dyDescent="0.3">
      <c r="D226" s="136"/>
      <c r="E226" s="143"/>
      <c r="F226" s="134"/>
      <c r="H226" s="143"/>
      <c r="I226" s="143"/>
      <c r="J226" s="131"/>
      <c r="K226" s="131"/>
      <c r="L226" s="131"/>
      <c r="N226" s="134"/>
      <c r="R226" s="143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18</xdr:col>
                <xdr:colOff>0</xdr:colOff>
                <xdr:row>22</xdr:row>
                <xdr:rowOff>198120</xdr:rowOff>
              </from>
              <to>
                <xdr:col>18</xdr:col>
                <xdr:colOff>228600</xdr:colOff>
                <xdr:row>22</xdr:row>
                <xdr:rowOff>434340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18</xdr:col>
                <xdr:colOff>0</xdr:colOff>
                <xdr:row>24</xdr:row>
                <xdr:rowOff>22860</xdr:rowOff>
              </from>
              <to>
                <xdr:col>18</xdr:col>
                <xdr:colOff>228600</xdr:colOff>
                <xdr:row>24</xdr:row>
                <xdr:rowOff>259080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18</xdr:col>
                <xdr:colOff>0</xdr:colOff>
                <xdr:row>25</xdr:row>
                <xdr:rowOff>220980</xdr:rowOff>
              </from>
              <to>
                <xdr:col>18</xdr:col>
                <xdr:colOff>228600</xdr:colOff>
                <xdr:row>25</xdr:row>
                <xdr:rowOff>457200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18</xdr:col>
                <xdr:colOff>0</xdr:colOff>
                <xdr:row>26</xdr:row>
                <xdr:rowOff>449580</xdr:rowOff>
              </from>
              <to>
                <xdr:col>18</xdr:col>
                <xdr:colOff>228600</xdr:colOff>
                <xdr:row>26</xdr:row>
                <xdr:rowOff>685800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18</xdr:col>
                <xdr:colOff>0</xdr:colOff>
                <xdr:row>56</xdr:row>
                <xdr:rowOff>0</xdr:rowOff>
              </from>
              <to>
                <xdr:col>18</xdr:col>
                <xdr:colOff>228600</xdr:colOff>
                <xdr:row>56</xdr:row>
                <xdr:rowOff>236220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18</xdr:col>
                <xdr:colOff>0</xdr:colOff>
                <xdr:row>29</xdr:row>
                <xdr:rowOff>495300</xdr:rowOff>
              </from>
              <to>
                <xdr:col>18</xdr:col>
                <xdr:colOff>228600</xdr:colOff>
                <xdr:row>29</xdr:row>
                <xdr:rowOff>731520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18</xdr:col>
                <xdr:colOff>0</xdr:colOff>
                <xdr:row>30</xdr:row>
                <xdr:rowOff>594360</xdr:rowOff>
              </from>
              <to>
                <xdr:col>18</xdr:col>
                <xdr:colOff>228600</xdr:colOff>
                <xdr:row>30</xdr:row>
                <xdr:rowOff>830580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18</xdr:col>
                <xdr:colOff>0</xdr:colOff>
                <xdr:row>36</xdr:row>
                <xdr:rowOff>182880</xdr:rowOff>
              </from>
              <to>
                <xdr:col>18</xdr:col>
                <xdr:colOff>228600</xdr:colOff>
                <xdr:row>36</xdr:row>
                <xdr:rowOff>419100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18</xdr:col>
                <xdr:colOff>0</xdr:colOff>
                <xdr:row>41</xdr:row>
                <xdr:rowOff>350520</xdr:rowOff>
              </from>
              <to>
                <xdr:col>18</xdr:col>
                <xdr:colOff>228600</xdr:colOff>
                <xdr:row>41</xdr:row>
                <xdr:rowOff>586740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4" x14ac:dyDescent="0.3"/>
  <cols>
    <col min="1" max="1" width="17" customWidth="1"/>
    <col min="2" max="2" width="26.44140625" customWidth="1"/>
    <col min="4" max="4" width="15.8867187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II Trim.</vt:lpstr>
      <vt:lpstr>Foglio2</vt:lpstr>
      <vt:lpstr>Foglio3</vt:lpstr>
      <vt:lpstr>'Pubblic AVCP II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2019-07-09T14:08:02Z</dcterms:modified>
</cp:coreProperties>
</file>